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065" yWindow="0" windowWidth="12120" windowHeight="9120"/>
  </bookViews>
  <sheets>
    <sheet name="Personal budget" sheetId="1" r:id="rId1"/>
    <sheet name="Sheet1" sheetId="2" r:id="rId2"/>
  </sheets>
  <definedNames>
    <definedName name="_xlnm.Print_Titles" localSheetId="0">'Personal budget'!$3:$3</definedName>
  </definedNames>
  <calcPr calcId="145621"/>
  <webPublishing codePage="1252"/>
  <fileRecoveryPr autoRecover="0"/>
</workbook>
</file>

<file path=xl/calcChain.xml><?xml version="1.0" encoding="utf-8"?>
<calcChain xmlns="http://schemas.openxmlformats.org/spreadsheetml/2006/main">
  <c r="N23" i="1" l="1"/>
  <c r="N19" i="1"/>
  <c r="N18" i="1"/>
  <c r="N20" i="1"/>
  <c r="N29" i="1"/>
  <c r="N67" i="1"/>
  <c r="N66" i="1"/>
  <c r="N84" i="1"/>
  <c r="N9" i="1"/>
  <c r="N8" i="1"/>
  <c r="N16" i="1"/>
  <c r="N35" i="1"/>
  <c r="N28" i="1"/>
  <c r="K12" i="1"/>
  <c r="K25" i="1"/>
  <c r="K32" i="1"/>
  <c r="K40" i="1"/>
  <c r="K45" i="1"/>
  <c r="K50" i="1"/>
  <c r="K57" i="1"/>
  <c r="K63" i="1"/>
  <c r="K70" i="1"/>
  <c r="K75" i="1"/>
  <c r="K81" i="1"/>
  <c r="K85" i="1"/>
  <c r="N53" i="1"/>
  <c r="N54" i="1"/>
  <c r="N55" i="1"/>
  <c r="N56" i="1"/>
  <c r="N78" i="1"/>
  <c r="N79" i="1"/>
  <c r="N80" i="1"/>
  <c r="N73" i="1"/>
  <c r="N74" i="1"/>
  <c r="N68" i="1"/>
  <c r="N69" i="1"/>
  <c r="N60" i="1"/>
  <c r="N61" i="1"/>
  <c r="N62" i="1"/>
  <c r="N47" i="1"/>
  <c r="N48" i="1"/>
  <c r="N49" i="1"/>
  <c r="N30" i="1"/>
  <c r="N31" i="1"/>
  <c r="N36" i="1"/>
  <c r="N37" i="1"/>
  <c r="N38" i="1"/>
  <c r="N39" i="1"/>
  <c r="N43" i="1"/>
  <c r="N44" i="1"/>
  <c r="N83" i="1"/>
  <c r="N77" i="1"/>
  <c r="N72" i="1"/>
  <c r="N65" i="1"/>
  <c r="N59" i="1"/>
  <c r="N52" i="1"/>
  <c r="N42" i="1"/>
  <c r="N34" i="1"/>
  <c r="N15" i="1"/>
  <c r="N17" i="1"/>
  <c r="N21" i="1"/>
  <c r="N22" i="1"/>
  <c r="N24" i="1"/>
  <c r="N7" i="1"/>
  <c r="N10" i="1"/>
  <c r="N11" i="1"/>
  <c r="N27" i="1"/>
  <c r="C81" i="1"/>
  <c r="D81" i="1"/>
  <c r="E81" i="1"/>
  <c r="F81" i="1"/>
  <c r="G81" i="1"/>
  <c r="H81" i="1"/>
  <c r="I81" i="1"/>
  <c r="J81" i="1"/>
  <c r="B81" i="1"/>
  <c r="I75" i="1"/>
  <c r="J75" i="1"/>
  <c r="H75" i="1"/>
  <c r="G75" i="1"/>
  <c r="F75" i="1"/>
  <c r="E75" i="1"/>
  <c r="D75" i="1"/>
  <c r="C75" i="1"/>
  <c r="B75" i="1"/>
  <c r="J70" i="1"/>
  <c r="I70" i="1"/>
  <c r="H70" i="1"/>
  <c r="G70" i="1"/>
  <c r="F70" i="1"/>
  <c r="E70" i="1"/>
  <c r="D70" i="1"/>
  <c r="C70" i="1"/>
  <c r="B70" i="1"/>
  <c r="J63" i="1"/>
  <c r="I63" i="1"/>
  <c r="H63" i="1"/>
  <c r="G63" i="1"/>
  <c r="F63" i="1"/>
  <c r="E63" i="1"/>
  <c r="D63" i="1"/>
  <c r="C63" i="1"/>
  <c r="B63" i="1"/>
  <c r="J57" i="1"/>
  <c r="I57" i="1"/>
  <c r="H57" i="1"/>
  <c r="G57" i="1"/>
  <c r="F57" i="1"/>
  <c r="E57" i="1"/>
  <c r="D57" i="1"/>
  <c r="C57" i="1"/>
  <c r="B57" i="1"/>
  <c r="B50" i="1"/>
  <c r="C50" i="1"/>
  <c r="D50" i="1"/>
  <c r="E50" i="1"/>
  <c r="F50" i="1"/>
  <c r="G50" i="1"/>
  <c r="H50" i="1"/>
  <c r="I50" i="1"/>
  <c r="J50" i="1"/>
  <c r="J45" i="1"/>
  <c r="I45" i="1"/>
  <c r="H45" i="1"/>
  <c r="G45" i="1"/>
  <c r="F45" i="1"/>
  <c r="E45" i="1"/>
  <c r="D45" i="1"/>
  <c r="C45" i="1"/>
  <c r="B45" i="1"/>
  <c r="J40" i="1"/>
  <c r="I40" i="1"/>
  <c r="H40" i="1"/>
  <c r="G40" i="1"/>
  <c r="F40" i="1"/>
  <c r="E40" i="1"/>
  <c r="D40" i="1"/>
  <c r="C40" i="1"/>
  <c r="B40" i="1"/>
  <c r="J32" i="1"/>
  <c r="I32" i="1"/>
  <c r="H32" i="1"/>
  <c r="G32" i="1"/>
  <c r="F32" i="1"/>
  <c r="E32" i="1"/>
  <c r="D32" i="1"/>
  <c r="C32" i="1"/>
  <c r="B32" i="1"/>
  <c r="J25" i="1"/>
  <c r="I25" i="1"/>
  <c r="H25" i="1"/>
  <c r="G25" i="1"/>
  <c r="F25" i="1"/>
  <c r="E25" i="1"/>
  <c r="D25" i="1"/>
  <c r="C25" i="1"/>
  <c r="B25" i="1"/>
  <c r="J12" i="1"/>
  <c r="I12" i="1"/>
  <c r="H12" i="1"/>
  <c r="G12" i="1"/>
  <c r="F12" i="1"/>
  <c r="E12" i="1"/>
  <c r="D12" i="1"/>
  <c r="C12" i="1"/>
  <c r="B12" i="1"/>
  <c r="J85" i="1"/>
  <c r="I85" i="1"/>
  <c r="H85" i="1"/>
  <c r="G85" i="1"/>
  <c r="F85" i="1"/>
  <c r="E85" i="1"/>
  <c r="D85" i="1"/>
  <c r="C85" i="1"/>
  <c r="B85" i="1"/>
  <c r="N85" i="1" l="1"/>
  <c r="K4" i="1"/>
  <c r="K5" i="1" s="1"/>
  <c r="N75" i="1"/>
  <c r="N57" i="1"/>
  <c r="N63" i="1"/>
  <c r="N40" i="1"/>
  <c r="N70" i="1"/>
  <c r="N81" i="1"/>
  <c r="N50" i="1"/>
  <c r="J4" i="1"/>
  <c r="J5" i="1" s="1"/>
  <c r="I4" i="1"/>
  <c r="I5" i="1" s="1"/>
  <c r="H4" i="1"/>
  <c r="H5" i="1" s="1"/>
  <c r="G4" i="1"/>
  <c r="G5" i="1" s="1"/>
  <c r="F4" i="1"/>
  <c r="F5" i="1" s="1"/>
  <c r="E4" i="1"/>
  <c r="E5" i="1" s="1"/>
  <c r="D4" i="1"/>
  <c r="D5" i="1" s="1"/>
  <c r="C4" i="1"/>
  <c r="C5" i="1" s="1"/>
  <c r="B4" i="1"/>
  <c r="B5" i="1" s="1"/>
  <c r="N5" i="1" l="1"/>
  <c r="N4" i="1"/>
  <c r="N12" i="1"/>
  <c r="N45" i="1"/>
  <c r="N25" i="1"/>
  <c r="N32" i="1"/>
</calcChain>
</file>

<file path=xl/sharedStrings.xml><?xml version="1.0" encoding="utf-8"?>
<sst xmlns="http://schemas.openxmlformats.org/spreadsheetml/2006/main" count="84" uniqueCount="73">
  <si>
    <t>Salon/barber</t>
  </si>
  <si>
    <t>Gifts</t>
  </si>
  <si>
    <t>Clothing</t>
  </si>
  <si>
    <t>Personal</t>
  </si>
  <si>
    <t>Team dues</t>
  </si>
  <si>
    <t>Sports equipment</t>
  </si>
  <si>
    <t>Gym fees</t>
  </si>
  <si>
    <t>Recreation</t>
  </si>
  <si>
    <t>Souvenirs</t>
  </si>
  <si>
    <t>Food</t>
  </si>
  <si>
    <t>Plane fare</t>
  </si>
  <si>
    <t>Vacations</t>
  </si>
  <si>
    <t>Prescriptions</t>
  </si>
  <si>
    <t>Health</t>
  </si>
  <si>
    <t>Movies/plays</t>
  </si>
  <si>
    <t>Entertainment</t>
  </si>
  <si>
    <t>Child care</t>
  </si>
  <si>
    <t>Daily living</t>
  </si>
  <si>
    <t>Home</t>
  </si>
  <si>
    <t>Repairs</t>
  </si>
  <si>
    <t>Cash short/extra</t>
  </si>
  <si>
    <t>Rental car</t>
  </si>
  <si>
    <t>Transportation</t>
  </si>
  <si>
    <t>Parking</t>
  </si>
  <si>
    <t>Public transportation</t>
  </si>
  <si>
    <t>Gas/fuel</t>
  </si>
  <si>
    <t>Cellular telephone</t>
  </si>
  <si>
    <t>Accommodations</t>
  </si>
  <si>
    <t>Mortgage/rent</t>
  </si>
  <si>
    <t>Concerts/clubs</t>
  </si>
  <si>
    <t>Over-the-counter drugs</t>
  </si>
  <si>
    <t>Toys/child gear</t>
  </si>
  <si>
    <t>Financial obligations</t>
  </si>
  <si>
    <t>Other obligations</t>
  </si>
  <si>
    <t>Total expenses</t>
  </si>
  <si>
    <t>Total</t>
  </si>
  <si>
    <t>Income</t>
  </si>
  <si>
    <t>Expenses</t>
  </si>
  <si>
    <t>Senior Project Budget</t>
  </si>
  <si>
    <t>Student Loans</t>
  </si>
  <si>
    <t>Income from College Savings</t>
  </si>
  <si>
    <t>Groceries (Food)</t>
  </si>
  <si>
    <t>Groceries (Non food items)</t>
  </si>
  <si>
    <t>Car Payment</t>
  </si>
  <si>
    <t>Car Insurance</t>
  </si>
  <si>
    <t>Health Insurance</t>
  </si>
  <si>
    <t>Gross Wages (before Taxes)</t>
  </si>
  <si>
    <t>Student Loan Repayment</t>
  </si>
  <si>
    <t>Income Tax (based on wages)</t>
  </si>
  <si>
    <t>Retirement and Savings</t>
  </si>
  <si>
    <t>10 yr total</t>
  </si>
  <si>
    <t>Educational Expenses</t>
  </si>
  <si>
    <t>Tuition</t>
  </si>
  <si>
    <t>College Housing Fees</t>
  </si>
  <si>
    <t>Grants</t>
  </si>
  <si>
    <t>Scholarships</t>
  </si>
  <si>
    <t>Books/Fees</t>
  </si>
  <si>
    <t>Downloads (music, books, games)</t>
  </si>
  <si>
    <t>Technology</t>
  </si>
  <si>
    <t>Television</t>
  </si>
  <si>
    <t>Gaming Equipment/Games</t>
  </si>
  <si>
    <t>Subscriptions</t>
  </si>
  <si>
    <t>Furniture</t>
  </si>
  <si>
    <t>Home repairs/improvement</t>
  </si>
  <si>
    <t>Laundry</t>
  </si>
  <si>
    <t>Utilities - Gas</t>
  </si>
  <si>
    <t>Utilities - Electric</t>
  </si>
  <si>
    <t>Utilities - Water</t>
  </si>
  <si>
    <t>Utilities - Trash</t>
  </si>
  <si>
    <t>Cable TV &amp; Internet</t>
  </si>
  <si>
    <t>Computer/Laptop/Tablet</t>
  </si>
  <si>
    <t>Dining out/Fast Food</t>
  </si>
  <si>
    <t>Household Items (kitchen,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</si>
</sst>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3" x14ac:knownFonts="1">
    <font>
      <sz val="10"/>
      <name val="Corbel"/>
      <family val="2"/>
      <scheme val="minor"/>
    </font>
    <font>
      <sz val="10"/>
      <name val="Corbel"/>
      <family val="1"/>
      <scheme val="minor"/>
    </font>
    <font>
      <sz val="9"/>
      <name val="Corbel"/>
      <family val="1"/>
      <scheme val="minor"/>
    </font>
    <font>
      <b/>
      <sz val="10"/>
      <name val="Corbel"/>
      <family val="1"/>
      <scheme val="minor"/>
    </font>
    <font>
      <sz val="10"/>
      <name val="Corbel"/>
      <family val="2"/>
      <scheme val="minor"/>
    </font>
    <font>
      <b/>
      <sz val="10"/>
      <name val="Corbel"/>
      <family val="2"/>
      <scheme val="minor"/>
    </font>
    <font>
      <sz val="8"/>
      <name val="Corbel"/>
      <family val="2"/>
      <scheme val="minor"/>
    </font>
    <font>
      <sz val="8"/>
      <name val="Corbel"/>
      <family val="2"/>
      <scheme val="minor"/>
    </font>
    <font>
      <b/>
      <sz val="8"/>
      <color theme="0"/>
      <name val="Corbel"/>
      <family val="2"/>
      <scheme val="minor"/>
    </font>
    <font>
      <b/>
      <sz val="10"/>
      <color theme="0"/>
      <name val="Corbel"/>
      <family val="1"/>
      <scheme val="minor"/>
    </font>
    <font>
      <b/>
      <sz val="12"/>
      <color theme="0"/>
      <name val="Corbel"/>
      <family val="2"/>
      <scheme val="minor"/>
    </font>
    <font>
      <sz val="10"/>
      <name val="Corbel"/>
      <family val="2"/>
      <scheme val="minor"/>
    </font>
    <font>
      <sz val="20"/>
      <name val="Corbe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/>
      <top style="medium">
        <color theme="0"/>
      </top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3">
    <xf numFmtId="0" fontId="0" fillId="0" borderId="0"/>
    <xf numFmtId="0" fontId="9" fillId="4" borderId="1">
      <alignment horizontal="left" vertical="center"/>
      <protection locked="0" hidden="1"/>
    </xf>
    <xf numFmtId="40" fontId="8" fillId="3" borderId="1">
      <alignment horizontal="centerContinuous" vertical="center"/>
    </xf>
  </cellStyleXfs>
  <cellXfs count="44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6" fillId="0" borderId="0" xfId="0" applyFont="1" applyFill="1" applyBorder="1"/>
    <xf numFmtId="0" fontId="3" fillId="2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 applyProtection="1">
      <alignment vertical="center"/>
      <protection locked="0" hidden="1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alignment vertical="center"/>
      <protection locked="0" hidden="1"/>
    </xf>
    <xf numFmtId="164" fontId="11" fillId="0" borderId="5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 applyProtection="1">
      <alignment vertical="center"/>
      <protection locked="0" hidden="1"/>
    </xf>
    <xf numFmtId="164" fontId="11" fillId="0" borderId="8" xfId="0" applyNumberFormat="1" applyFont="1" applyFill="1" applyBorder="1" applyAlignment="1">
      <alignment vertical="center"/>
    </xf>
    <xf numFmtId="0" fontId="6" fillId="2" borderId="9" xfId="0" applyFont="1" applyFill="1" applyBorder="1" applyAlignment="1" applyProtection="1">
      <alignment vertical="center"/>
      <protection locked="0" hidden="1"/>
    </xf>
    <xf numFmtId="164" fontId="6" fillId="2" borderId="10" xfId="0" applyNumberFormat="1" applyFont="1" applyFill="1" applyBorder="1" applyAlignment="1" applyProtection="1">
      <protection hidden="1"/>
    </xf>
    <xf numFmtId="164" fontId="6" fillId="2" borderId="11" xfId="0" applyNumberFormat="1" applyFont="1" applyFill="1" applyBorder="1" applyAlignment="1" applyProtection="1">
      <protection hidden="1"/>
    </xf>
    <xf numFmtId="0" fontId="12" fillId="2" borderId="1" xfId="0" applyFont="1" applyFill="1" applyBorder="1" applyAlignment="1" applyProtection="1">
      <alignment horizontal="left"/>
      <protection locked="0" hidden="1"/>
    </xf>
    <xf numFmtId="0" fontId="6" fillId="5" borderId="12" xfId="0" applyFont="1" applyFill="1" applyBorder="1" applyAlignment="1" applyProtection="1">
      <alignment vertical="center"/>
      <protection locked="0" hidden="1"/>
    </xf>
    <xf numFmtId="164" fontId="6" fillId="5" borderId="13" xfId="0" applyNumberFormat="1" applyFont="1" applyFill="1" applyBorder="1" applyAlignment="1" applyProtection="1">
      <alignment vertical="center"/>
      <protection hidden="1"/>
    </xf>
    <xf numFmtId="164" fontId="6" fillId="5" borderId="14" xfId="0" applyNumberFormat="1" applyFont="1" applyFill="1" applyBorder="1" applyAlignment="1" applyProtection="1">
      <alignment vertical="center"/>
      <protection hidden="1"/>
    </xf>
    <xf numFmtId="0" fontId="8" fillId="3" borderId="1" xfId="2" applyNumberFormat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vertical="center" wrapText="1"/>
      <protection locked="0" hidden="1"/>
    </xf>
    <xf numFmtId="0" fontId="6" fillId="0" borderId="6" xfId="0" applyFont="1" applyFill="1" applyBorder="1" applyAlignment="1" applyProtection="1">
      <alignment vertical="center" wrapText="1"/>
      <protection locked="0"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164" fontId="7" fillId="0" borderId="0" xfId="0" applyNumberFormat="1" applyFont="1" applyFill="1" applyBorder="1" applyAlignment="1">
      <alignment vertical="center"/>
    </xf>
    <xf numFmtId="0" fontId="9" fillId="4" borderId="1" xfId="1">
      <alignment horizontal="left" vertical="center"/>
      <protection locked="0" hidden="1"/>
    </xf>
    <xf numFmtId="0" fontId="10" fillId="3" borderId="2" xfId="0" applyFont="1" applyFill="1" applyBorder="1" applyAlignment="1" applyProtection="1">
      <alignment horizontal="left" vertical="center"/>
      <protection locked="0" hidden="1"/>
    </xf>
    <xf numFmtId="0" fontId="10" fillId="3" borderId="1" xfId="0" applyFont="1" applyFill="1" applyBorder="1" applyAlignment="1" applyProtection="1">
      <alignment horizontal="left" vertical="center"/>
      <protection locked="0" hidden="1"/>
    </xf>
    <xf numFmtId="164" fontId="6" fillId="2" borderId="1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4" borderId="0" xfId="1" applyBorder="1">
      <alignment horizontal="left" vertical="center"/>
      <protection locked="0" hidden="1"/>
    </xf>
    <xf numFmtId="0" fontId="8" fillId="3" borderId="1" xfId="2" applyNumberFormat="1" applyAlignment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locked="0" hidden="1"/>
    </xf>
    <xf numFmtId="0" fontId="6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9" fillId="6" borderId="0" xfId="1" applyFont="1" applyFill="1" applyBorder="1">
      <alignment horizontal="left" vertical="center"/>
      <protection locked="0" hidden="1"/>
    </xf>
  </cellXfs>
  <cellStyles count="3">
    <cellStyle name="Category" xfId="1"/>
    <cellStyle name="Month" xfId="2"/>
    <cellStyle name="Normal" xfId="0" builtinId="0" customBuiltin="1"/>
  </cellStyles>
  <dxfs count="55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6" formatCode="\$#,##0.00"/>
      <fill>
        <patternFill>
          <fgColor indexed="64"/>
        </patternFill>
      </fill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8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ill>
        <patternFill>
          <bgColor theme="0"/>
        </patternFill>
      </fill>
      <border diagonalUp="0" diagonalDown="0">
        <vertical style="thin">
          <color theme="6" tint="0.59996337778862885"/>
        </vertical>
      </border>
    </dxf>
    <dxf>
      <fill>
        <patternFill>
          <bgColor theme="7" tint="0.79998168889431442"/>
        </patternFill>
      </fill>
      <border diagonalUp="0" diagonalDown="0">
        <vertical style="thin">
          <color theme="6" tint="0.59996337778862885"/>
        </vertical>
      </border>
    </dxf>
    <dxf>
      <font>
        <sz val="8"/>
      </font>
      <fill>
        <patternFill>
          <bgColor theme="7" tint="0.39994506668294322"/>
        </patternFill>
      </fill>
      <border diagonalUp="0" diagonalDown="0">
        <left/>
        <right/>
        <bottom style="medium">
          <color theme="0"/>
        </bottom>
        <vertical style="thin">
          <color theme="0"/>
        </vertical>
      </border>
    </dxf>
    <dxf>
      <font>
        <sz val="10"/>
      </font>
    </dxf>
    <dxf>
      <font>
        <sz val="8"/>
      </font>
    </dxf>
  </dxfs>
  <tableStyles count="1" defaultTableStyle="TableStyleMedium9" defaultPivotStyle="PivotStyleLight16">
    <tableStyle name="Personal Budget" pivot="0" count="5">
      <tableStyleElement type="wholeTable" dxfId="556"/>
      <tableStyleElement type="headerRow" dxfId="555"/>
      <tableStyleElement type="totalRow" dxfId="554"/>
      <tableStyleElement type="firstRowStripe" dxfId="553"/>
      <tableStyleElement type="secondRowStripe" dxfId="5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" displayName="Table1" ref="A7:N12" headerRowCount="0" totalsRowCount="1" headerRowDxfId="551" dataDxfId="549" totalsRowDxfId="548" headerRowBorderDxfId="550">
  <tableColumns count="14">
    <tableColumn id="1" name="Column1" totalsRowLabel="Total" headerRowDxfId="547" dataDxfId="546" totalsRowDxfId="41"/>
    <tableColumn id="2" name="Column2" totalsRowFunction="sum" headerRowDxfId="545" dataDxfId="544" totalsRowDxfId="40"/>
    <tableColumn id="3" name="Column3" totalsRowFunction="sum" headerRowDxfId="543" dataDxfId="542" totalsRowDxfId="39"/>
    <tableColumn id="4" name="Column4" totalsRowFunction="sum" headerRowDxfId="541" dataDxfId="540" totalsRowDxfId="38"/>
    <tableColumn id="5" name="Column5" totalsRowFunction="sum" headerRowDxfId="539" dataDxfId="538" totalsRowDxfId="37"/>
    <tableColumn id="6" name="Column6" totalsRowFunction="sum" headerRowDxfId="537" dataDxfId="536" totalsRowDxfId="36"/>
    <tableColumn id="7" name="Column7" totalsRowFunction="sum" headerRowDxfId="535" dataDxfId="534" totalsRowDxfId="35"/>
    <tableColumn id="8" name="Column8" totalsRowFunction="sum" headerRowDxfId="533" dataDxfId="532" totalsRowDxfId="34"/>
    <tableColumn id="9" name="Column9" totalsRowFunction="sum" headerRowDxfId="531" dataDxfId="530" totalsRowDxfId="33"/>
    <tableColumn id="10" name="Column10" totalsRowFunction="sum" headerRowDxfId="529" dataDxfId="528" totalsRowDxfId="32"/>
    <tableColumn id="11" name="Column11" totalsRowFunction="sum" headerRowDxfId="527" dataDxfId="526" totalsRowDxfId="31"/>
    <tableColumn id="12" name="Column12" headerRowDxfId="525" dataDxfId="524" totalsRowDxfId="30"/>
    <tableColumn id="13" name="Column13" headerRowDxfId="523" dataDxfId="522" totalsRowDxfId="29"/>
    <tableColumn id="15" name="Column14" totalsRowFunction="sum" headerRowDxfId="521" dataDxfId="520" totalsRowDxfId="28">
      <calculatedColumnFormula>SUM(Table1[[#This Row],[Column2]:[Column13]])</calculatedColumnFormula>
    </tableColumn>
  </tableColumns>
  <tableStyleInfo name="Personal Budget" showFirstColumn="0" showLastColumn="0" showRowStripes="1" showColumnStripes="1"/>
</table>
</file>

<file path=xl/tables/table10.xml><?xml version="1.0" encoding="utf-8"?>
<table xmlns="http://schemas.openxmlformats.org/spreadsheetml/2006/main" id="11" name="Table10" displayName="Table10" ref="A72:N75" headerRowCount="0" totalsRowCount="1" headerRowDxfId="263" dataDxfId="261" totalsRowDxfId="260" headerRowBorderDxfId="262">
  <tableColumns count="14">
    <tableColumn id="1" name="Column1" totalsRowLabel="Total" headerRowDxfId="259" dataDxfId="258" totalsRowDxfId="83"/>
    <tableColumn id="2" name="Column2" totalsRowFunction="sum" headerRowDxfId="257" dataDxfId="256" totalsRowDxfId="82"/>
    <tableColumn id="3" name="Column3" totalsRowFunction="sum" headerRowDxfId="255" dataDxfId="254" totalsRowDxfId="81"/>
    <tableColumn id="4" name="Column4" totalsRowFunction="sum" headerRowDxfId="253" dataDxfId="252" totalsRowDxfId="80"/>
    <tableColumn id="5" name="Column5" totalsRowFunction="sum" headerRowDxfId="251" dataDxfId="250" totalsRowDxfId="79"/>
    <tableColumn id="6" name="Column6" totalsRowFunction="sum" headerRowDxfId="249" dataDxfId="248" totalsRowDxfId="78"/>
    <tableColumn id="7" name="Column7" totalsRowFunction="sum" headerRowDxfId="247" dataDxfId="246" totalsRowDxfId="77"/>
    <tableColumn id="8" name="Column8" totalsRowFunction="sum" headerRowDxfId="245" dataDxfId="244" totalsRowDxfId="76"/>
    <tableColumn id="9" name="Column9" totalsRowFunction="sum" headerRowDxfId="243" dataDxfId="242" totalsRowDxfId="75"/>
    <tableColumn id="10" name="Column10" totalsRowFunction="sum" headerRowDxfId="241" dataDxfId="240" totalsRowDxfId="74"/>
    <tableColumn id="11" name="Column11" totalsRowFunction="sum" headerRowDxfId="239" dataDxfId="238" totalsRowDxfId="73"/>
    <tableColumn id="12" name="Column12" headerRowDxfId="237" dataDxfId="236" totalsRowDxfId="72"/>
    <tableColumn id="13" name="Column13" headerRowDxfId="235" dataDxfId="234" totalsRowDxfId="71"/>
    <tableColumn id="14" name="Column14" totalsRowFunction="sum" headerRowDxfId="233" dataDxfId="232" totalsRowDxfId="70">
      <calculatedColumnFormula>SUM(Table10[[#This Row],[Column2]:[Column13]])</calculatedColumnFormula>
    </tableColumn>
  </tableColumns>
  <tableStyleInfo name="Personal Budget" showFirstColumn="0" showLastColumn="0" showRowStripes="1" showColumnStripes="1"/>
</table>
</file>

<file path=xl/tables/table11.xml><?xml version="1.0" encoding="utf-8"?>
<table xmlns="http://schemas.openxmlformats.org/spreadsheetml/2006/main" id="12" name="Table11" displayName="Table11" ref="A77:N81" headerRowCount="0" totalsRowCount="1" headerRowDxfId="231" dataDxfId="229" totalsRowDxfId="228" headerRowBorderDxfId="230">
  <tableColumns count="14">
    <tableColumn id="1" name="Column1" totalsRowLabel="Total" headerRowDxfId="227" dataDxfId="226" totalsRowDxfId="111"/>
    <tableColumn id="2" name="Column2" totalsRowFunction="sum" headerRowDxfId="225" dataDxfId="224" totalsRowDxfId="110"/>
    <tableColumn id="3" name="Column3" totalsRowFunction="sum" headerRowDxfId="223" dataDxfId="222" totalsRowDxfId="109"/>
    <tableColumn id="4" name="Column4" totalsRowFunction="sum" headerRowDxfId="221" dataDxfId="220" totalsRowDxfId="108"/>
    <tableColumn id="5" name="Column5" totalsRowFunction="sum" headerRowDxfId="219" dataDxfId="218" totalsRowDxfId="107"/>
    <tableColumn id="6" name="Column6" totalsRowFunction="sum" headerRowDxfId="217" dataDxfId="216" totalsRowDxfId="106"/>
    <tableColumn id="7" name="Column7" totalsRowFunction="sum" headerRowDxfId="215" dataDxfId="214" totalsRowDxfId="105"/>
    <tableColumn id="8" name="Column8" totalsRowFunction="sum" headerRowDxfId="213" dataDxfId="212" totalsRowDxfId="104"/>
    <tableColumn id="9" name="Column9" totalsRowFunction="sum" headerRowDxfId="211" dataDxfId="210" totalsRowDxfId="103"/>
    <tableColumn id="10" name="Column10" totalsRowFunction="sum" headerRowDxfId="209" dataDxfId="208" totalsRowDxfId="102"/>
    <tableColumn id="11" name="Column11" totalsRowFunction="sum" headerRowDxfId="207" dataDxfId="206" totalsRowDxfId="101"/>
    <tableColumn id="12" name="Column12" headerRowDxfId="205" dataDxfId="204" totalsRowDxfId="100"/>
    <tableColumn id="13" name="Column13" headerRowDxfId="203" dataDxfId="202" totalsRowDxfId="99"/>
    <tableColumn id="14" name="Column14" totalsRowFunction="sum" headerRowDxfId="201" dataDxfId="200" totalsRowDxfId="98">
      <calculatedColumnFormula>SUM(Table11[[#This Row],[Column2]:[Column13]])</calculatedColumnFormula>
    </tableColumn>
  </tableColumns>
  <tableStyleInfo name="Personal Budget" showFirstColumn="0" showLastColumn="0" showRowStripes="1" showColumnStripes="1"/>
</table>
</file>

<file path=xl/tables/table12.xml><?xml version="1.0" encoding="utf-8"?>
<table xmlns="http://schemas.openxmlformats.org/spreadsheetml/2006/main" id="13" name="Table12" displayName="Table12" ref="A83:N85" headerRowCount="0" totalsRowCount="1" headerRowDxfId="199" dataDxfId="197" totalsRowDxfId="196" headerRowBorderDxfId="198">
  <tableColumns count="14">
    <tableColumn id="1" name="Column1" totalsRowLabel="Total" headerRowDxfId="195" dataDxfId="194" totalsRowDxfId="97"/>
    <tableColumn id="2" name="Column2" totalsRowFunction="sum" headerRowDxfId="193" dataDxfId="192" totalsRowDxfId="96"/>
    <tableColumn id="3" name="Column3" totalsRowFunction="sum" headerRowDxfId="191" dataDxfId="190" totalsRowDxfId="95"/>
    <tableColumn id="4" name="Column4" totalsRowFunction="sum" headerRowDxfId="189" dataDxfId="188" totalsRowDxfId="94"/>
    <tableColumn id="5" name="Column5" totalsRowFunction="sum" headerRowDxfId="187" dataDxfId="186" totalsRowDxfId="93"/>
    <tableColumn id="6" name="Column6" totalsRowFunction="sum" headerRowDxfId="185" dataDxfId="184" totalsRowDxfId="92"/>
    <tableColumn id="7" name="Column7" totalsRowFunction="sum" headerRowDxfId="183" dataDxfId="182" totalsRowDxfId="91"/>
    <tableColumn id="8" name="Column8" totalsRowFunction="sum" headerRowDxfId="181" dataDxfId="180" totalsRowDxfId="90"/>
    <tableColumn id="9" name="Column9" totalsRowFunction="sum" headerRowDxfId="179" dataDxfId="178" totalsRowDxfId="89"/>
    <tableColumn id="10" name="Column10" totalsRowFunction="sum" headerRowDxfId="177" dataDxfId="176" totalsRowDxfId="88"/>
    <tableColumn id="11" name="Column11" totalsRowFunction="sum" headerRowDxfId="175" dataDxfId="174" totalsRowDxfId="87"/>
    <tableColumn id="12" name="Column12" headerRowDxfId="173" dataDxfId="172" totalsRowDxfId="86"/>
    <tableColumn id="13" name="Column13" headerRowDxfId="171" dataDxfId="170" totalsRowDxfId="85"/>
    <tableColumn id="14" name="Column14" totalsRowFunction="sum" headerRowDxfId="169" dataDxfId="168" totalsRowDxfId="84">
      <calculatedColumnFormula>SUM(Table12[[Column2]:[Column13]])</calculatedColumnFormula>
    </tableColumn>
  </tableColumns>
  <tableStyleInfo name="Personal Budget" showFirstColumn="0" showLastColumn="0" showRowStripes="1" showColumnStripes="1"/>
</table>
</file>

<file path=xl/tables/table2.xml><?xml version="1.0" encoding="utf-8"?>
<table xmlns="http://schemas.openxmlformats.org/spreadsheetml/2006/main" id="3" name="Table2" displayName="Table2" ref="A15:N25" headerRowCount="0" totalsRowCount="1" headerRowDxfId="519" dataDxfId="517" totalsRowDxfId="516" headerRowBorderDxfId="518">
  <tableColumns count="14">
    <tableColumn id="1" name="Column1" totalsRowLabel="Total" headerRowDxfId="515" dataDxfId="514" totalsRowDxfId="13"/>
    <tableColumn id="2" name="Column2" totalsRowFunction="sum" headerRowDxfId="513" dataDxfId="512" totalsRowDxfId="12"/>
    <tableColumn id="3" name="Column3" totalsRowFunction="sum" headerRowDxfId="511" dataDxfId="510" totalsRowDxfId="11"/>
    <tableColumn id="4" name="Column4" totalsRowFunction="sum" headerRowDxfId="509" dataDxfId="508" totalsRowDxfId="10"/>
    <tableColumn id="5" name="Column5" totalsRowFunction="sum" headerRowDxfId="507" dataDxfId="506" totalsRowDxfId="9"/>
    <tableColumn id="6" name="Column6" totalsRowFunction="sum" headerRowDxfId="505" dataDxfId="504" totalsRowDxfId="8"/>
    <tableColumn id="7" name="Column7" totalsRowFunction="sum" headerRowDxfId="503" dataDxfId="502" totalsRowDxfId="7"/>
    <tableColumn id="8" name="Column8" totalsRowFunction="sum" headerRowDxfId="501" dataDxfId="500" totalsRowDxfId="6"/>
    <tableColumn id="9" name="Column9" totalsRowFunction="sum" headerRowDxfId="499" dataDxfId="498" totalsRowDxfId="5"/>
    <tableColumn id="10" name="Column10" totalsRowFunction="sum" headerRowDxfId="497" dataDxfId="496" totalsRowDxfId="4"/>
    <tableColumn id="11" name="Column11" totalsRowFunction="sum" headerRowDxfId="495" dataDxfId="494" totalsRowDxfId="3"/>
    <tableColumn id="12" name="Column12" headerRowDxfId="493" dataDxfId="492" totalsRowDxfId="2"/>
    <tableColumn id="13" name="Column13" headerRowDxfId="491" dataDxfId="490" totalsRowDxfId="1"/>
    <tableColumn id="14" name="Column14" totalsRowFunction="sum" headerRowDxfId="489" dataDxfId="488" totalsRowDxfId="0">
      <calculatedColumnFormula>SUM(Table2[[#This Row],[Column2]:[Column13]])</calculatedColumnFormula>
    </tableColumn>
  </tableColumns>
  <tableStyleInfo name="Personal Budget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A27:N32" headerRowCount="0" totalsRowCount="1" headerRowDxfId="487" dataDxfId="485" totalsRowDxfId="484" headerRowBorderDxfId="486">
  <tableColumns count="14">
    <tableColumn id="1" name="Column1" totalsRowLabel="Total" headerRowDxfId="483" dataDxfId="482" totalsRowDxfId="27"/>
    <tableColumn id="2" name="Column2" totalsRowFunction="sum" headerRowDxfId="481" dataDxfId="480" totalsRowDxfId="26"/>
    <tableColumn id="3" name="Column3" totalsRowFunction="sum" headerRowDxfId="479" dataDxfId="478" totalsRowDxfId="25"/>
    <tableColumn id="4" name="Column4" totalsRowFunction="sum" headerRowDxfId="477" dataDxfId="476" totalsRowDxfId="24"/>
    <tableColumn id="5" name="Column5" totalsRowFunction="sum" headerRowDxfId="475" dataDxfId="474" totalsRowDxfId="23"/>
    <tableColumn id="6" name="Column6" totalsRowFunction="sum" headerRowDxfId="473" dataDxfId="472" totalsRowDxfId="22"/>
    <tableColumn id="7" name="Column7" totalsRowFunction="sum" headerRowDxfId="471" dataDxfId="470" totalsRowDxfId="21"/>
    <tableColumn id="8" name="Column8" totalsRowFunction="sum" headerRowDxfId="469" dataDxfId="468" totalsRowDxfId="20"/>
    <tableColumn id="9" name="Column9" totalsRowFunction="sum" headerRowDxfId="467" dataDxfId="466" totalsRowDxfId="19"/>
    <tableColumn id="10" name="Column10" totalsRowFunction="sum" headerRowDxfId="465" dataDxfId="464" totalsRowDxfId="18"/>
    <tableColumn id="11" name="Column11" totalsRowFunction="sum" headerRowDxfId="463" dataDxfId="462" totalsRowDxfId="17"/>
    <tableColumn id="12" name="Column12" headerRowDxfId="461" dataDxfId="460" totalsRowDxfId="16"/>
    <tableColumn id="13" name="Column13" headerRowDxfId="459" dataDxfId="458" totalsRowDxfId="15"/>
    <tableColumn id="14" name="Column14" totalsRowFunction="sum" headerRowDxfId="457" dataDxfId="456" totalsRowDxfId="14">
      <calculatedColumnFormula>SUM(Table3[[#This Row],[Column2]:[Column13]])</calculatedColumnFormula>
    </tableColumn>
  </tableColumns>
  <tableStyleInfo name="Personal Budget" showFirstColumn="0" showLastColumn="0" showRowStripes="1" showColumnStripes="1"/>
</table>
</file>

<file path=xl/tables/table4.xml><?xml version="1.0" encoding="utf-8"?>
<table xmlns="http://schemas.openxmlformats.org/spreadsheetml/2006/main" id="5" name="Table4" displayName="Table4" ref="A34:N40" headerRowCount="0" totalsRowCount="1" headerRowDxfId="455" dataDxfId="453" totalsRowDxfId="452" headerRowBorderDxfId="454">
  <tableColumns count="14">
    <tableColumn id="1" name="Column1" totalsRowLabel="Total" headerRowDxfId="451" dataDxfId="450" totalsRowDxfId="139"/>
    <tableColumn id="2" name="Column2" totalsRowFunction="sum" headerRowDxfId="449" dataDxfId="448" totalsRowDxfId="138"/>
    <tableColumn id="3" name="Column3" totalsRowFunction="sum" headerRowDxfId="447" dataDxfId="446" totalsRowDxfId="137"/>
    <tableColumn id="4" name="Column4" totalsRowFunction="sum" headerRowDxfId="445" dataDxfId="444" totalsRowDxfId="136"/>
    <tableColumn id="5" name="Column5" totalsRowFunction="sum" headerRowDxfId="443" dataDxfId="442" totalsRowDxfId="135"/>
    <tableColumn id="6" name="Column6" totalsRowFunction="sum" headerRowDxfId="441" dataDxfId="440" totalsRowDxfId="134"/>
    <tableColumn id="7" name="Column7" totalsRowFunction="sum" headerRowDxfId="439" dataDxfId="438" totalsRowDxfId="133"/>
    <tableColumn id="8" name="Column8" totalsRowFunction="sum" headerRowDxfId="437" dataDxfId="436" totalsRowDxfId="132"/>
    <tableColumn id="9" name="Column9" totalsRowFunction="sum" headerRowDxfId="435" dataDxfId="434" totalsRowDxfId="131"/>
    <tableColumn id="10" name="Column10" totalsRowFunction="sum" headerRowDxfId="433" dataDxfId="432" totalsRowDxfId="130"/>
    <tableColumn id="11" name="Column11" totalsRowFunction="sum" headerRowDxfId="431" dataDxfId="430" totalsRowDxfId="129"/>
    <tableColumn id="12" name="Column12" headerRowDxfId="429" dataDxfId="428" totalsRowDxfId="128"/>
    <tableColumn id="13" name="Column13" headerRowDxfId="427" dataDxfId="426" totalsRowDxfId="127"/>
    <tableColumn id="14" name="Column14" totalsRowFunction="sum" headerRowDxfId="425" dataDxfId="424" totalsRowDxfId="126">
      <calculatedColumnFormula>SUM(Table4[[#This Row],[Column2]:[Column13]])</calculatedColumnFormula>
    </tableColumn>
  </tableColumns>
  <tableStyleInfo name="Personal Budget" showFirstColumn="0" showLastColumn="0" showRowStripes="1" showColumnStripes="1"/>
</table>
</file>

<file path=xl/tables/table5.xml><?xml version="1.0" encoding="utf-8"?>
<table xmlns="http://schemas.openxmlformats.org/spreadsheetml/2006/main" id="6" name="Table5" displayName="Table5" ref="A42:N45" headerRowCount="0" totalsRowCount="1" headerRowDxfId="423" dataDxfId="421" totalsRowDxfId="420" headerRowBorderDxfId="422">
  <tableColumns count="14">
    <tableColumn id="1" name="Column1" totalsRowLabel="Total" headerRowDxfId="419" dataDxfId="418" totalsRowDxfId="69"/>
    <tableColumn id="2" name="Column2" totalsRowFunction="sum" headerRowDxfId="417" dataDxfId="416" totalsRowDxfId="68"/>
    <tableColumn id="3" name="Column3" totalsRowFunction="sum" headerRowDxfId="415" dataDxfId="414" totalsRowDxfId="67"/>
    <tableColumn id="4" name="Column4" totalsRowFunction="sum" headerRowDxfId="413" dataDxfId="412" totalsRowDxfId="66"/>
    <tableColumn id="5" name="Column5" totalsRowFunction="sum" headerRowDxfId="411" dataDxfId="410" totalsRowDxfId="65"/>
    <tableColumn id="6" name="Column6" totalsRowFunction="sum" headerRowDxfId="409" dataDxfId="408" totalsRowDxfId="64"/>
    <tableColumn id="7" name="Column7" totalsRowFunction="sum" headerRowDxfId="407" dataDxfId="406" totalsRowDxfId="63"/>
    <tableColumn id="8" name="Column8" totalsRowFunction="sum" headerRowDxfId="405" dataDxfId="404" totalsRowDxfId="62"/>
    <tableColumn id="9" name="Column9" totalsRowFunction="sum" headerRowDxfId="403" dataDxfId="402" totalsRowDxfId="61"/>
    <tableColumn id="10" name="Column10" totalsRowFunction="sum" headerRowDxfId="401" dataDxfId="400" totalsRowDxfId="60"/>
    <tableColumn id="11" name="Column11" totalsRowFunction="sum" headerRowDxfId="399" dataDxfId="398" totalsRowDxfId="59"/>
    <tableColumn id="12" name="Column12" headerRowDxfId="397" dataDxfId="396" totalsRowDxfId="58"/>
    <tableColumn id="13" name="Column13" headerRowDxfId="395" dataDxfId="394" totalsRowDxfId="57"/>
    <tableColumn id="14" name="Column14" totalsRowFunction="sum" headerRowDxfId="393" dataDxfId="392" totalsRowDxfId="56">
      <calculatedColumnFormula>SUM(Table5[[#This Row],[Column2]:[Column13]])</calculatedColumnFormula>
    </tableColumn>
  </tableColumns>
  <tableStyleInfo name="Personal Budget" showFirstColumn="0" showLastColumn="0" showRowStripes="1" showColumnStripes="1"/>
</table>
</file>

<file path=xl/tables/table6.xml><?xml version="1.0" encoding="utf-8"?>
<table xmlns="http://schemas.openxmlformats.org/spreadsheetml/2006/main" id="7" name="Table6" displayName="Table6" ref="A47:N50" headerRowCount="0" totalsRowCount="1" headerRowDxfId="391" dataDxfId="389" totalsRowDxfId="388" headerRowBorderDxfId="390">
  <tableColumns count="14">
    <tableColumn id="1" name="Column1" totalsRowLabel="Total" headerRowDxfId="387" dataDxfId="386" totalsRowDxfId="125"/>
    <tableColumn id="2" name="Column2" totalsRowFunction="sum" headerRowDxfId="385" dataDxfId="384" totalsRowDxfId="124"/>
    <tableColumn id="3" name="Column3" totalsRowFunction="sum" headerRowDxfId="383" dataDxfId="382" totalsRowDxfId="123"/>
    <tableColumn id="4" name="Column4" totalsRowFunction="sum" headerRowDxfId="381" dataDxfId="380" totalsRowDxfId="122"/>
    <tableColumn id="5" name="Column5" totalsRowFunction="sum" headerRowDxfId="379" dataDxfId="378" totalsRowDxfId="121"/>
    <tableColumn id="6" name="Column6" totalsRowFunction="sum" headerRowDxfId="377" dataDxfId="376" totalsRowDxfId="120"/>
    <tableColumn id="7" name="Column7" totalsRowFunction="sum" headerRowDxfId="375" dataDxfId="374" totalsRowDxfId="119"/>
    <tableColumn id="8" name="Column8" totalsRowFunction="sum" headerRowDxfId="373" dataDxfId="372" totalsRowDxfId="118"/>
    <tableColumn id="9" name="Column9" totalsRowFunction="sum" headerRowDxfId="371" dataDxfId="370" totalsRowDxfId="117"/>
    <tableColumn id="10" name="Column10" totalsRowFunction="sum" headerRowDxfId="369" dataDxfId="368" totalsRowDxfId="116"/>
    <tableColumn id="11" name="Column11" totalsRowFunction="sum" headerRowDxfId="367" dataDxfId="366" totalsRowDxfId="115"/>
    <tableColumn id="12" name="Column12" headerRowDxfId="365" dataDxfId="364" totalsRowDxfId="114"/>
    <tableColumn id="13" name="Column13" headerRowDxfId="363" dataDxfId="362" totalsRowDxfId="113"/>
    <tableColumn id="14" name="Column14" totalsRowFunction="sum" headerRowDxfId="361" dataDxfId="360" totalsRowDxfId="112">
      <calculatedColumnFormula>SUM(Table6[[#This Row],[Column2]:[Column13]])</calculatedColumnFormula>
    </tableColumn>
  </tableColumns>
  <tableStyleInfo name="Personal Budget" showFirstColumn="0" showLastColumn="0" showRowStripes="1" showColumnStripes="1"/>
</table>
</file>

<file path=xl/tables/table7.xml><?xml version="1.0" encoding="utf-8"?>
<table xmlns="http://schemas.openxmlformats.org/spreadsheetml/2006/main" id="8" name="Table7" displayName="Table7" ref="A52:N57" headerRowCount="0" totalsRowCount="1" headerRowDxfId="359" dataDxfId="357" totalsRowDxfId="356" headerRowBorderDxfId="358">
  <tableColumns count="14">
    <tableColumn id="1" name="Column1" totalsRowLabel="Total" headerRowDxfId="355" dataDxfId="354" totalsRowDxfId="153"/>
    <tableColumn id="2" name="Column2" totalsRowFunction="sum" headerRowDxfId="353" dataDxfId="352" totalsRowDxfId="152"/>
    <tableColumn id="3" name="Column3" totalsRowFunction="sum" headerRowDxfId="351" dataDxfId="350" totalsRowDxfId="151"/>
    <tableColumn id="4" name="Column4" totalsRowFunction="sum" headerRowDxfId="349" dataDxfId="348" totalsRowDxfId="150"/>
    <tableColumn id="5" name="Column5" totalsRowFunction="sum" headerRowDxfId="347" dataDxfId="346" totalsRowDxfId="149"/>
    <tableColumn id="6" name="Column6" totalsRowFunction="sum" headerRowDxfId="345" dataDxfId="344" totalsRowDxfId="148"/>
    <tableColumn id="7" name="Column7" totalsRowFunction="sum" headerRowDxfId="343" dataDxfId="342" totalsRowDxfId="147"/>
    <tableColumn id="8" name="Column8" totalsRowFunction="sum" headerRowDxfId="341" dataDxfId="340" totalsRowDxfId="146"/>
    <tableColumn id="9" name="Column9" totalsRowFunction="sum" headerRowDxfId="339" dataDxfId="338" totalsRowDxfId="145"/>
    <tableColumn id="10" name="Column10" totalsRowFunction="sum" headerRowDxfId="337" dataDxfId="336" totalsRowDxfId="144"/>
    <tableColumn id="11" name="Column11" totalsRowFunction="sum" headerRowDxfId="335" dataDxfId="334" totalsRowDxfId="143"/>
    <tableColumn id="12" name="Column12" headerRowDxfId="333" dataDxfId="332" totalsRowDxfId="142"/>
    <tableColumn id="13" name="Column13" headerRowDxfId="331" dataDxfId="330" totalsRowDxfId="141"/>
    <tableColumn id="14" name="Column14" totalsRowFunction="sum" headerRowDxfId="329" dataDxfId="328" totalsRowDxfId="140">
      <calculatedColumnFormula>SUM(Table7[[#This Row],[Column2]:[Column13]])</calculatedColumnFormula>
    </tableColumn>
  </tableColumns>
  <tableStyleInfo name="Personal Budget" showFirstColumn="0" showLastColumn="0" showRowStripes="1" showColumnStripes="1"/>
</table>
</file>

<file path=xl/tables/table8.xml><?xml version="1.0" encoding="utf-8"?>
<table xmlns="http://schemas.openxmlformats.org/spreadsheetml/2006/main" id="9" name="Table8" displayName="Table8" ref="A59:N63" headerRowCount="0" totalsRowCount="1" headerRowDxfId="327" dataDxfId="325" totalsRowDxfId="324" headerRowBorderDxfId="326">
  <tableColumns count="14">
    <tableColumn id="1" name="Column1" totalsRowLabel="Total" headerRowDxfId="323" dataDxfId="322" totalsRowDxfId="167"/>
    <tableColumn id="2" name="Column2" totalsRowFunction="sum" headerRowDxfId="321" dataDxfId="320" totalsRowDxfId="166"/>
    <tableColumn id="3" name="Column3" totalsRowFunction="sum" headerRowDxfId="319" dataDxfId="318" totalsRowDxfId="165"/>
    <tableColumn id="4" name="Column4" totalsRowFunction="sum" headerRowDxfId="317" dataDxfId="316" totalsRowDxfId="164"/>
    <tableColumn id="5" name="Column5" totalsRowFunction="sum" headerRowDxfId="315" dataDxfId="314" totalsRowDxfId="163"/>
    <tableColumn id="6" name="Column6" totalsRowFunction="sum" headerRowDxfId="313" dataDxfId="312" totalsRowDxfId="162"/>
    <tableColumn id="7" name="Column7" totalsRowFunction="sum" headerRowDxfId="311" dataDxfId="310" totalsRowDxfId="161"/>
    <tableColumn id="8" name="Column8" totalsRowFunction="sum" headerRowDxfId="309" dataDxfId="308" totalsRowDxfId="160"/>
    <tableColumn id="9" name="Column9" totalsRowFunction="sum" headerRowDxfId="307" dataDxfId="306" totalsRowDxfId="159"/>
    <tableColumn id="10" name="Column10" totalsRowFunction="sum" headerRowDxfId="305" dataDxfId="304" totalsRowDxfId="158"/>
    <tableColumn id="11" name="Column11" totalsRowFunction="sum" headerRowDxfId="303" dataDxfId="302" totalsRowDxfId="157"/>
    <tableColumn id="12" name="Column12" headerRowDxfId="301" dataDxfId="300" totalsRowDxfId="156"/>
    <tableColumn id="13" name="Column13" headerRowDxfId="299" dataDxfId="298" totalsRowDxfId="155"/>
    <tableColumn id="14" name="Column14" totalsRowFunction="sum" headerRowDxfId="297" dataDxfId="296" totalsRowDxfId="154">
      <calculatedColumnFormula>SUM(Table8[[#This Row],[Column2]:[Column13]])</calculatedColumnFormula>
    </tableColumn>
  </tableColumns>
  <tableStyleInfo name="Personal Budget" showFirstColumn="0" showLastColumn="0" showRowStripes="1" showColumnStripes="1"/>
</table>
</file>

<file path=xl/tables/table9.xml><?xml version="1.0" encoding="utf-8"?>
<table xmlns="http://schemas.openxmlformats.org/spreadsheetml/2006/main" id="10" name="Table9" displayName="Table9" ref="A65:N70" headerRowCount="0" totalsRowCount="1" headerRowDxfId="295" dataDxfId="293" totalsRowDxfId="292" headerRowBorderDxfId="294">
  <tableColumns count="14">
    <tableColumn id="1" name="Column1" totalsRowLabel="Total" headerRowDxfId="291" dataDxfId="290" totalsRowDxfId="55"/>
    <tableColumn id="2" name="Column2" totalsRowFunction="sum" headerRowDxfId="289" dataDxfId="288" totalsRowDxfId="54"/>
    <tableColumn id="3" name="Column3" totalsRowFunction="sum" headerRowDxfId="287" dataDxfId="286" totalsRowDxfId="53"/>
    <tableColumn id="4" name="Column4" totalsRowFunction="sum" headerRowDxfId="285" dataDxfId="284" totalsRowDxfId="52"/>
    <tableColumn id="5" name="Column5" totalsRowFunction="sum" headerRowDxfId="283" dataDxfId="282" totalsRowDxfId="51"/>
    <tableColumn id="6" name="Column6" totalsRowFunction="sum" headerRowDxfId="281" dataDxfId="280" totalsRowDxfId="50"/>
    <tableColumn id="7" name="Column7" totalsRowFunction="sum" headerRowDxfId="279" dataDxfId="278" totalsRowDxfId="49"/>
    <tableColumn id="8" name="Column8" totalsRowFunction="sum" headerRowDxfId="277" dataDxfId="276" totalsRowDxfId="48"/>
    <tableColumn id="9" name="Column9" totalsRowFunction="sum" headerRowDxfId="275" dataDxfId="274" totalsRowDxfId="47"/>
    <tableColumn id="10" name="Column10" totalsRowFunction="sum" headerRowDxfId="273" dataDxfId="272" totalsRowDxfId="46"/>
    <tableColumn id="11" name="Column11" totalsRowFunction="sum" headerRowDxfId="271" dataDxfId="270" totalsRowDxfId="45"/>
    <tableColumn id="12" name="Column12" headerRowDxfId="269" dataDxfId="268" totalsRowDxfId="44"/>
    <tableColumn id="13" name="Column13" headerRowDxfId="267" dataDxfId="266" totalsRowDxfId="43"/>
    <tableColumn id="14" name="Column14" totalsRowFunction="sum" headerRowDxfId="265" dataDxfId="264" totalsRowDxfId="42">
      <calculatedColumnFormula>SUM(Table9[[#This Row],[Column2]:[Column13]])</calculatedColumnFormula>
    </tableColumn>
  </tableColumns>
  <tableStyleInfo name="Personal Budget" showFirstColumn="0" showLastColumn="0" showRowStripes="1" showColumnStripes="1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tabSelected="1" workbookViewId="0">
      <pane ySplit="5" topLeftCell="A8" activePane="bottomLeft" state="frozen"/>
      <selection pane="bottomLeft" activeCell="Q12" sqref="Q12"/>
    </sheetView>
  </sheetViews>
  <sheetFormatPr defaultRowHeight="14.1" customHeight="1" x14ac:dyDescent="0.2"/>
  <cols>
    <col min="1" max="1" width="22.7109375" style="11" customWidth="1"/>
    <col min="2" max="10" width="8.7109375" style="10" customWidth="1"/>
    <col min="11" max="11" width="8.5703125" style="10" customWidth="1"/>
    <col min="12" max="13" width="8.7109375" style="10" hidden="1" customWidth="1"/>
    <col min="14" max="14" width="8.7109375" style="10" customWidth="1"/>
    <col min="15" max="15" width="9.140625" style="1"/>
    <col min="16" max="16384" width="9.140625" style="10"/>
  </cols>
  <sheetData>
    <row r="1" spans="1:16" s="2" customFormat="1" ht="51" customHeight="1" thickBot="1" x14ac:dyDescent="0.4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s="2" customFormat="1" ht="4.5" customHeight="1" thickBot="1" x14ac:dyDescent="0.4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6" s="4" customFormat="1" ht="20.100000000000001" customHeight="1" thickBot="1" x14ac:dyDescent="0.25">
      <c r="A3" s="26"/>
      <c r="B3" s="26">
        <v>2014</v>
      </c>
      <c r="C3" s="26">
        <v>2015</v>
      </c>
      <c r="D3" s="26">
        <v>2016</v>
      </c>
      <c r="E3" s="26">
        <v>2017</v>
      </c>
      <c r="F3" s="26">
        <v>2018</v>
      </c>
      <c r="G3" s="26">
        <v>2019</v>
      </c>
      <c r="H3" s="26">
        <v>2020</v>
      </c>
      <c r="I3" s="26">
        <v>2021</v>
      </c>
      <c r="J3" s="26">
        <v>2022</v>
      </c>
      <c r="K3" s="26">
        <v>2023</v>
      </c>
      <c r="L3" s="39"/>
      <c r="M3" s="39"/>
      <c r="N3" s="26" t="s">
        <v>50</v>
      </c>
    </row>
    <row r="4" spans="1:16" s="4" customFormat="1" ht="14.1" customHeight="1" x14ac:dyDescent="0.2">
      <c r="A4" s="23" t="s">
        <v>34</v>
      </c>
      <c r="B4" s="24">
        <f>SUM(B25,B32,B40,B45,B50,B57,B63,B70,B75,B81,B85)</f>
        <v>0</v>
      </c>
      <c r="C4" s="24">
        <f>SUM(C25,C32,C40,C45,C50,C57,C63,C70,C75,C81,C85)</f>
        <v>0</v>
      </c>
      <c r="D4" s="24">
        <f>SUM(D25,D32,D40,D45,D50,D57,D63,D70,D75,D81,D85)</f>
        <v>0</v>
      </c>
      <c r="E4" s="24">
        <f>SUM(E25,E32,E40,E45,E50,E57,E63,E70,E75,E81,E85)</f>
        <v>0</v>
      </c>
      <c r="F4" s="24">
        <f>SUM(F25,F32,F40,F45,F50,F57,F63,F70,F75,F81,F85)</f>
        <v>0</v>
      </c>
      <c r="G4" s="24">
        <f>SUM(G25,G32,G40,G45,G50,G57,G63,G70,G75,G81,G85)</f>
        <v>0</v>
      </c>
      <c r="H4" s="24">
        <f>SUM(H25,H32,H40,H45,H50,H57,H63,H70,H75,H81,H85)</f>
        <v>0</v>
      </c>
      <c r="I4" s="24">
        <f>SUM(I25,I32,I40,I45,I50,I57,I63,I70,I75,I81,I85)</f>
        <v>0</v>
      </c>
      <c r="J4" s="24">
        <f>SUM(J25,J32,J40,J45,J50,J57,J63,J70,J75,J81,J85)</f>
        <v>0</v>
      </c>
      <c r="K4" s="24">
        <f>SUM(K25,K32,K40,K45,K50,K57,K63,K70,K75,K81,K85)</f>
        <v>0</v>
      </c>
      <c r="L4" s="24"/>
      <c r="M4" s="24"/>
      <c r="N4" s="25">
        <f>SUM(B4:M4)</f>
        <v>0</v>
      </c>
      <c r="O4" s="36"/>
      <c r="P4" s="37"/>
    </row>
    <row r="5" spans="1:16" s="4" customFormat="1" ht="14.1" customHeight="1" x14ac:dyDescent="0.2">
      <c r="A5" s="19" t="s">
        <v>20</v>
      </c>
      <c r="B5" s="20">
        <f t="shared" ref="B5:K5" si="0">SUM(B12-B4)</f>
        <v>0</v>
      </c>
      <c r="C5" s="20">
        <f t="shared" si="0"/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35"/>
      <c r="M5" s="20"/>
      <c r="N5" s="21">
        <f>SUM(B5:M5)</f>
        <v>0</v>
      </c>
    </row>
    <row r="6" spans="1:16" s="2" customFormat="1" ht="14.1" customHeight="1" thickBot="1" x14ac:dyDescent="0.25">
      <c r="A6" s="33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6" s="6" customFormat="1" ht="14.1" customHeight="1" x14ac:dyDescent="0.2">
      <c r="A7" s="28" t="s">
        <v>46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>
        <f>SUM(Table1[[#This Row],[Column2]:[Column13]])</f>
        <v>0</v>
      </c>
    </row>
    <row r="8" spans="1:16" s="6" customFormat="1" ht="14.1" customHeight="1" x14ac:dyDescent="0.2">
      <c r="A8" s="29" t="s">
        <v>54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>SUM(Table1[[#This Row],[Column2]:[Column13]])</f>
        <v>0</v>
      </c>
    </row>
    <row r="9" spans="1:16" s="6" customFormat="1" ht="14.1" customHeight="1" x14ac:dyDescent="0.2">
      <c r="A9" s="29" t="s">
        <v>55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>SUM(Table1[[#This Row],[Column2]:[Column13]])</f>
        <v>0</v>
      </c>
    </row>
    <row r="10" spans="1:16" s="6" customFormat="1" ht="14.1" customHeight="1" x14ac:dyDescent="0.2">
      <c r="A10" s="29" t="s">
        <v>39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>
        <f>SUM(Table1[[#This Row],[Column2]:[Column13]])</f>
        <v>0</v>
      </c>
    </row>
    <row r="11" spans="1:16" s="6" customFormat="1" ht="14.1" customHeight="1" x14ac:dyDescent="0.2">
      <c r="A11" s="29" t="s">
        <v>40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f>SUM(Table1[[#This Row],[Column2]:[Column13]])</f>
        <v>0</v>
      </c>
    </row>
    <row r="12" spans="1:16" s="6" customFormat="1" ht="14.1" customHeight="1" thickBot="1" x14ac:dyDescent="0.25">
      <c r="A12" s="27" t="s">
        <v>35</v>
      </c>
      <c r="B12" s="7">
        <f>SUBTOTAL(109,Table1[Column2])</f>
        <v>0</v>
      </c>
      <c r="C12" s="7">
        <f>SUBTOTAL(109,Table1[Column3])</f>
        <v>0</v>
      </c>
      <c r="D12" s="7">
        <f>SUBTOTAL(109,Table1[Column4])</f>
        <v>0</v>
      </c>
      <c r="E12" s="7">
        <f>SUBTOTAL(109,Table1[Column5])</f>
        <v>0</v>
      </c>
      <c r="F12" s="7">
        <f>SUBTOTAL(109,Table1[Column6])</f>
        <v>0</v>
      </c>
      <c r="G12" s="7">
        <f>SUBTOTAL(109,Table1[Column7])</f>
        <v>0</v>
      </c>
      <c r="H12" s="7">
        <f>SUBTOTAL(109,Table1[Column8])</f>
        <v>0</v>
      </c>
      <c r="I12" s="7">
        <f>SUBTOTAL(109,Table1[Column9])</f>
        <v>0</v>
      </c>
      <c r="J12" s="7">
        <f>SUBTOTAL(109,Table1[Column10])</f>
        <v>0</v>
      </c>
      <c r="K12" s="7">
        <f>SUBTOTAL(109,Table1[Column11])</f>
        <v>0</v>
      </c>
      <c r="L12" s="7"/>
      <c r="M12" s="7"/>
      <c r="N12" s="7">
        <f>SUBTOTAL(109,Table1[Column14])</f>
        <v>0</v>
      </c>
    </row>
    <row r="13" spans="1:16" s="2" customFormat="1" ht="14.1" customHeight="1" thickBot="1" x14ac:dyDescent="0.25">
      <c r="A13" s="34" t="s">
        <v>37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6" s="12" customFormat="1" ht="14.1" customHeight="1" thickBot="1" x14ac:dyDescent="0.25">
      <c r="A14" s="32" t="s">
        <v>18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6" s="6" customFormat="1" ht="14.1" customHeight="1" x14ac:dyDescent="0.2">
      <c r="A15" s="30" t="s">
        <v>28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>
        <f>SUM(Table2[[#This Row],[Column2]:[Column13]])</f>
        <v>0</v>
      </c>
    </row>
    <row r="16" spans="1:16" s="6" customFormat="1" ht="14.1" customHeight="1" x14ac:dyDescent="0.2">
      <c r="A16" s="30" t="s">
        <v>53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3">
        <f>SUM(Table2[[#This Row],[Column2]:[Column13]])</f>
        <v>0</v>
      </c>
    </row>
    <row r="17" spans="1:14" s="6" customFormat="1" ht="14.1" customHeight="1" x14ac:dyDescent="0.2">
      <c r="A17" s="30" t="s">
        <v>65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3">
        <f>SUM(Table2[[#This Row],[Column2]:[Column13]])</f>
        <v>0</v>
      </c>
    </row>
    <row r="18" spans="1:14" s="6" customFormat="1" ht="14.1" customHeight="1" x14ac:dyDescent="0.2">
      <c r="A18" s="30" t="s">
        <v>67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">
        <f>SUM(Table2[[#This Row],[Column2]:[Column13]])</f>
        <v>0</v>
      </c>
    </row>
    <row r="19" spans="1:14" s="6" customFormat="1" ht="14.1" customHeight="1" x14ac:dyDescent="0.2">
      <c r="A19" s="30" t="s">
        <v>68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>
        <f>SUM(Table2[[#This Row],[Column2]:[Column13]])</f>
        <v>0</v>
      </c>
    </row>
    <row r="20" spans="1:14" s="6" customFormat="1" ht="14.1" customHeight="1" x14ac:dyDescent="0.2">
      <c r="A20" s="30" t="s">
        <v>66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>
        <f>SUM(Table2[[#This Row],[Column2]:[Column13]])</f>
        <v>0</v>
      </c>
    </row>
    <row r="21" spans="1:14" s="6" customFormat="1" ht="14.1" customHeight="1" x14ac:dyDescent="0.2">
      <c r="A21" s="30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4">
        <f>SUM(Table2[[#This Row],[Column2]:[Column13]])</f>
        <v>0</v>
      </c>
    </row>
    <row r="22" spans="1:14" s="6" customFormat="1" ht="14.1" customHeight="1" x14ac:dyDescent="0.2">
      <c r="A22" s="30" t="s">
        <v>63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8"/>
      <c r="M22" s="5"/>
      <c r="N22" s="14">
        <f>SUM(Table2[[#This Row],[Column2]:[Column13]])</f>
        <v>0</v>
      </c>
    </row>
    <row r="23" spans="1:14" s="6" customFormat="1" ht="14.1" customHeight="1" x14ac:dyDescent="0.2">
      <c r="A23" s="30" t="s">
        <v>72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8"/>
      <c r="M23" s="5"/>
      <c r="N23" s="14">
        <f>SUM(Table2[[#This Row],[Column2]:[Column13]])</f>
        <v>0</v>
      </c>
    </row>
    <row r="24" spans="1:14" s="6" customFormat="1" ht="14.1" customHeight="1" x14ac:dyDescent="0.2">
      <c r="A24" s="30" t="s">
        <v>62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4">
        <f>SUM(Table2[[#This Row],[Column2]:[Column13]])</f>
        <v>0</v>
      </c>
    </row>
    <row r="25" spans="1:14" s="3" customFormat="1" ht="14.1" customHeight="1" x14ac:dyDescent="0.2">
      <c r="A25" s="31" t="s">
        <v>35</v>
      </c>
      <c r="B25" s="7">
        <f>SUBTOTAL(109,Table2[Column2])</f>
        <v>0</v>
      </c>
      <c r="C25" s="7">
        <f>SUBTOTAL(109,Table2[Column3])</f>
        <v>0</v>
      </c>
      <c r="D25" s="7">
        <f>SUBTOTAL(109,Table2[Column4])</f>
        <v>0</v>
      </c>
      <c r="E25" s="7">
        <f>SUBTOTAL(109,Table2[Column5])</f>
        <v>0</v>
      </c>
      <c r="F25" s="7">
        <f>SUBTOTAL(109,Table2[Column6])</f>
        <v>0</v>
      </c>
      <c r="G25" s="7">
        <f>SUBTOTAL(109,Table2[Column7])</f>
        <v>0</v>
      </c>
      <c r="H25" s="7">
        <f>SUBTOTAL(109,Table2[Column8])</f>
        <v>0</v>
      </c>
      <c r="I25" s="7">
        <f>SUBTOTAL(109,Table2[Column9])</f>
        <v>0</v>
      </c>
      <c r="J25" s="7">
        <f>SUBTOTAL(109,Table2[Column10])</f>
        <v>0</v>
      </c>
      <c r="K25" s="7">
        <f>SUBTOTAL(109,Table2[Column11])</f>
        <v>0</v>
      </c>
      <c r="L25" s="7"/>
      <c r="M25" s="7"/>
      <c r="N25" s="9">
        <f>SUBTOTAL(109,Table2[Column14])</f>
        <v>0</v>
      </c>
    </row>
    <row r="26" spans="1:14" s="43" customFormat="1" ht="14.1" customHeight="1" x14ac:dyDescent="0.2">
      <c r="A26" s="43" t="s">
        <v>17</v>
      </c>
    </row>
    <row r="27" spans="1:14" s="6" customFormat="1" ht="12.75" customHeight="1" x14ac:dyDescent="0.2">
      <c r="A27" s="30" t="s">
        <v>41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8"/>
      <c r="M27" s="5"/>
      <c r="N27" s="14">
        <f>SUM(Table3[[#This Row],[Column2]:[Column13]])</f>
        <v>0</v>
      </c>
    </row>
    <row r="28" spans="1:14" s="6" customFormat="1" ht="12.75" customHeight="1" x14ac:dyDescent="0.2">
      <c r="A28" s="30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8"/>
      <c r="M28" s="5"/>
      <c r="N28" s="14">
        <f>SUM(Table3[[#This Row],[Column2]:[Column13]])</f>
        <v>0</v>
      </c>
    </row>
    <row r="29" spans="1:14" s="6" customFormat="1" ht="12.75" customHeight="1" x14ac:dyDescent="0.2">
      <c r="A29" s="30" t="s">
        <v>64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8"/>
      <c r="M29" s="5"/>
      <c r="N29" s="14">
        <f>SUM(Table3[[#This Row],[Column2]:[Column13]])</f>
        <v>0</v>
      </c>
    </row>
    <row r="30" spans="1:14" s="6" customFormat="1" ht="14.1" customHeight="1" x14ac:dyDescent="0.2">
      <c r="A30" s="30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8"/>
      <c r="M30" s="5"/>
      <c r="N30" s="14">
        <f>SUM(Table3[[#This Row],[Column2]:[Column13]])</f>
        <v>0</v>
      </c>
    </row>
    <row r="31" spans="1:14" s="6" customFormat="1" ht="14.1" customHeight="1" x14ac:dyDescent="0.2">
      <c r="A31" s="30" t="s">
        <v>71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8"/>
      <c r="M31" s="5"/>
      <c r="N31" s="14">
        <f>SUM(Table3[[#This Row],[Column2]:[Column13]])</f>
        <v>0</v>
      </c>
    </row>
    <row r="32" spans="1:14" s="6" customFormat="1" ht="14.1" customHeight="1" thickBot="1" x14ac:dyDescent="0.25">
      <c r="A32" s="27" t="s">
        <v>35</v>
      </c>
      <c r="B32" s="7">
        <f>SUBTOTAL(109,Table3[Column2])</f>
        <v>0</v>
      </c>
      <c r="C32" s="7">
        <f>SUBTOTAL(109,Table3[Column3])</f>
        <v>0</v>
      </c>
      <c r="D32" s="7">
        <f>SUBTOTAL(109,Table3[Column4])</f>
        <v>0</v>
      </c>
      <c r="E32" s="7">
        <f>SUBTOTAL(109,Table3[Column5])</f>
        <v>0</v>
      </c>
      <c r="F32" s="7">
        <f>SUBTOTAL(109,Table3[Column6])</f>
        <v>0</v>
      </c>
      <c r="G32" s="7">
        <f>SUBTOTAL(109,Table3[Column7])</f>
        <v>0</v>
      </c>
      <c r="H32" s="7">
        <f>SUBTOTAL(109,Table3[Column8])</f>
        <v>0</v>
      </c>
      <c r="I32" s="7">
        <f>SUBTOTAL(109,Table3[Column9])</f>
        <v>0</v>
      </c>
      <c r="J32" s="7">
        <f>SUBTOTAL(109,Table3[Column10])</f>
        <v>0</v>
      </c>
      <c r="K32" s="7">
        <f>SUBTOTAL(109,Table3[Column11])</f>
        <v>0</v>
      </c>
      <c r="L32" s="7"/>
      <c r="M32" s="7"/>
      <c r="N32" s="9">
        <f>SUBTOTAL(109,Table3[Column14])</f>
        <v>0</v>
      </c>
    </row>
    <row r="33" spans="1:14" s="12" customFormat="1" ht="14.1" customHeight="1" thickBot="1" x14ac:dyDescent="0.25">
      <c r="A33" s="32" t="s">
        <v>22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6" customFormat="1" ht="14.1" customHeight="1" x14ac:dyDescent="0.2">
      <c r="A34" s="30" t="s">
        <v>25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4">
        <f>SUM(Table4[[#This Row],[Column2]:[Column13]])</f>
        <v>0</v>
      </c>
    </row>
    <row r="35" spans="1:14" s="6" customFormat="1" ht="14.1" customHeight="1" x14ac:dyDescent="0.2">
      <c r="A35" s="30" t="s">
        <v>43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4">
        <f>SUM(Table4[[#This Row],[Column2]:[Column13]])</f>
        <v>0</v>
      </c>
    </row>
    <row r="36" spans="1:14" s="6" customFormat="1" ht="14.1" customHeight="1" x14ac:dyDescent="0.2">
      <c r="A36" s="30" t="s">
        <v>44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4">
        <f>SUM(Table4[[#This Row],[Column2]:[Column13]])</f>
        <v>0</v>
      </c>
    </row>
    <row r="37" spans="1:14" s="6" customFormat="1" ht="14.1" customHeight="1" x14ac:dyDescent="0.2">
      <c r="A37" s="30" t="s">
        <v>19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4">
        <f>SUM(Table4[[#This Row],[Column2]:[Column13]])</f>
        <v>0</v>
      </c>
    </row>
    <row r="38" spans="1:14" s="6" customFormat="1" ht="14.1" customHeight="1" x14ac:dyDescent="0.2">
      <c r="A38" s="30" t="s"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4">
        <f>SUM(Table4[[#This Row],[Column2]:[Column13]])</f>
        <v>0</v>
      </c>
    </row>
    <row r="39" spans="1:14" s="6" customFormat="1" ht="14.1" customHeight="1" x14ac:dyDescent="0.2">
      <c r="A39" s="30" t="s">
        <v>24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4">
        <f>SUM(Table4[[#This Row],[Column2]:[Column13]])</f>
        <v>0</v>
      </c>
    </row>
    <row r="40" spans="1:14" s="6" customFormat="1" ht="14.1" customHeight="1" thickBot="1" x14ac:dyDescent="0.25">
      <c r="A40" s="27" t="s">
        <v>35</v>
      </c>
      <c r="B40" s="7">
        <f>SUBTOTAL(109,Table4[Column2])</f>
        <v>0</v>
      </c>
      <c r="C40" s="7">
        <f>SUBTOTAL(109,Table4[Column3])</f>
        <v>0</v>
      </c>
      <c r="D40" s="7">
        <f>SUBTOTAL(109,Table4[Column4])</f>
        <v>0</v>
      </c>
      <c r="E40" s="7">
        <f>SUBTOTAL(109,Table4[Column5])</f>
        <v>0</v>
      </c>
      <c r="F40" s="7">
        <f>SUBTOTAL(109,Table4[Column6])</f>
        <v>0</v>
      </c>
      <c r="G40" s="7">
        <f>SUBTOTAL(109,Table4[Column7])</f>
        <v>0</v>
      </c>
      <c r="H40" s="7">
        <f>SUBTOTAL(109,Table4[Column8])</f>
        <v>0</v>
      </c>
      <c r="I40" s="7">
        <f>SUBTOTAL(109,Table4[Column9])</f>
        <v>0</v>
      </c>
      <c r="J40" s="7">
        <f>SUBTOTAL(109,Table4[Column10])</f>
        <v>0</v>
      </c>
      <c r="K40" s="7">
        <f>SUBTOTAL(109,Table4[Column11])</f>
        <v>0</v>
      </c>
      <c r="L40" s="7"/>
      <c r="M40" s="7"/>
      <c r="N40" s="9">
        <f>SUBTOTAL(109,Table4[Column14])</f>
        <v>0</v>
      </c>
    </row>
    <row r="41" spans="1:14" s="12" customFormat="1" ht="14.1" customHeight="1" thickBot="1" x14ac:dyDescent="0.25">
      <c r="A41" s="32" t="s">
        <v>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s="6" customFormat="1" ht="14.1" customHeight="1" x14ac:dyDescent="0.2">
      <c r="A42" s="30" t="s">
        <v>69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8"/>
      <c r="M42" s="8"/>
      <c r="N42" s="14">
        <f>SUM(Table5[[#This Row],[Column2]:[Column13]])</f>
        <v>0</v>
      </c>
    </row>
    <row r="43" spans="1:14" s="6" customFormat="1" ht="14.1" customHeight="1" x14ac:dyDescent="0.2">
      <c r="A43" s="30" t="s">
        <v>14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8"/>
      <c r="M43" s="8"/>
      <c r="N43" s="14">
        <f>SUM(Table5[[#This Row],[Column2]:[Column13]])</f>
        <v>0</v>
      </c>
    </row>
    <row r="44" spans="1:14" s="6" customFormat="1" ht="14.1" customHeight="1" x14ac:dyDescent="0.2">
      <c r="A44" s="30" t="s">
        <v>29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4">
        <f>SUM(Table5[[#This Row],[Column2]:[Column13]])</f>
        <v>0</v>
      </c>
    </row>
    <row r="45" spans="1:14" s="6" customFormat="1" ht="14.1" customHeight="1" thickBot="1" x14ac:dyDescent="0.25">
      <c r="A45" s="27" t="s">
        <v>35</v>
      </c>
      <c r="B45" s="7">
        <f>SUBTOTAL(109,Table5[Column2])</f>
        <v>0</v>
      </c>
      <c r="C45" s="7">
        <f>SUBTOTAL(109,Table5[Column3])</f>
        <v>0</v>
      </c>
      <c r="D45" s="7">
        <f>SUBTOTAL(109,Table5[Column4])</f>
        <v>0</v>
      </c>
      <c r="E45" s="7">
        <f>SUBTOTAL(109,Table5[Column5])</f>
        <v>0</v>
      </c>
      <c r="F45" s="7">
        <f>SUBTOTAL(109,Table5[Column6])</f>
        <v>0</v>
      </c>
      <c r="G45" s="7">
        <f>SUBTOTAL(109,Table5[Column7])</f>
        <v>0</v>
      </c>
      <c r="H45" s="7">
        <f>SUBTOTAL(109,Table5[Column8])</f>
        <v>0</v>
      </c>
      <c r="I45" s="7">
        <f>SUBTOTAL(109,Table5[Column9])</f>
        <v>0</v>
      </c>
      <c r="J45" s="7">
        <f>SUBTOTAL(109,Table5[Column10])</f>
        <v>0</v>
      </c>
      <c r="K45" s="7">
        <f>SUBTOTAL(109,Table5[Column11])</f>
        <v>0</v>
      </c>
      <c r="L45" s="7"/>
      <c r="M45" s="7"/>
      <c r="N45" s="9">
        <f>SUBTOTAL(109,Table5[Column14])</f>
        <v>0</v>
      </c>
    </row>
    <row r="46" spans="1:14" s="12" customFormat="1" ht="14.1" customHeight="1" thickBot="1" x14ac:dyDescent="0.25">
      <c r="A46" s="32" t="s">
        <v>13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s="6" customFormat="1" ht="14.1" customHeight="1" x14ac:dyDescent="0.2">
      <c r="A47" s="30" t="s">
        <v>45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5"/>
      <c r="N47" s="14">
        <f>SUM(Table6[[#This Row],[Column2]:[Column13]])</f>
        <v>0</v>
      </c>
    </row>
    <row r="48" spans="1:14" s="6" customFormat="1" ht="14.1" customHeight="1" x14ac:dyDescent="0.2">
      <c r="A48" s="30" t="s">
        <v>12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5"/>
      <c r="N48" s="14">
        <f>SUM(Table6[[#This Row],[Column2]:[Column13]])</f>
        <v>0</v>
      </c>
    </row>
    <row r="49" spans="1:14" s="6" customFormat="1" ht="14.1" customHeight="1" x14ac:dyDescent="0.2">
      <c r="A49" s="30" t="s">
        <v>30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4">
        <f>SUM(Table6[[#This Row],[Column2]:[Column13]])</f>
        <v>0</v>
      </c>
    </row>
    <row r="50" spans="1:14" s="6" customFormat="1" ht="14.1" customHeight="1" thickBot="1" x14ac:dyDescent="0.25">
      <c r="A50" s="27" t="s">
        <v>35</v>
      </c>
      <c r="B50" s="7">
        <f>SUBTOTAL(109,Table6[Column2])</f>
        <v>0</v>
      </c>
      <c r="C50" s="7">
        <f>SUBTOTAL(109,Table6[Column3])</f>
        <v>0</v>
      </c>
      <c r="D50" s="7">
        <f>SUBTOTAL(109,Table6[Column4])</f>
        <v>0</v>
      </c>
      <c r="E50" s="7">
        <f>SUBTOTAL(109,Table6[Column5])</f>
        <v>0</v>
      </c>
      <c r="F50" s="7">
        <f>SUBTOTAL(109,Table6[Column6])</f>
        <v>0</v>
      </c>
      <c r="G50" s="7">
        <f>SUBTOTAL(109,Table6[Column7])</f>
        <v>0</v>
      </c>
      <c r="H50" s="7">
        <f>SUBTOTAL(109,Table6[Column8])</f>
        <v>0</v>
      </c>
      <c r="I50" s="7">
        <f>SUBTOTAL(109,Table6[Column9])</f>
        <v>0</v>
      </c>
      <c r="J50" s="7">
        <f>SUBTOTAL(109,Table6[Column10])</f>
        <v>0</v>
      </c>
      <c r="K50" s="7">
        <f>SUBTOTAL(109,Table6[Column11])</f>
        <v>0</v>
      </c>
      <c r="L50" s="7"/>
      <c r="M50" s="7"/>
      <c r="N50" s="9">
        <f>SUBTOTAL(109,Table6[Column14])</f>
        <v>0</v>
      </c>
    </row>
    <row r="51" spans="1:14" s="32" customFormat="1" ht="14.1" customHeight="1" thickBot="1" x14ac:dyDescent="0.25">
      <c r="A51" s="38" t="s">
        <v>11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s="12" customFormat="1" ht="14.1" customHeight="1" x14ac:dyDescent="0.2">
      <c r="A52" s="30" t="s">
        <v>10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8"/>
      <c r="M52" s="5"/>
      <c r="N52" s="14">
        <f>SUM(Table7[[#This Row],[Column2]:[Column13]])</f>
        <v>0</v>
      </c>
    </row>
    <row r="53" spans="1:14" s="6" customFormat="1" ht="14.1" customHeight="1" x14ac:dyDescent="0.2">
      <c r="A53" s="30" t="s">
        <v>27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8"/>
      <c r="M53" s="5"/>
      <c r="N53" s="14">
        <f>SUM(Table7[[#This Row],[Column2]:[Column13]])</f>
        <v>0</v>
      </c>
    </row>
    <row r="54" spans="1:14" s="6" customFormat="1" ht="14.1" customHeight="1" x14ac:dyDescent="0.2">
      <c r="A54" s="30" t="s">
        <v>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8"/>
      <c r="M54" s="5"/>
      <c r="N54" s="14">
        <f>SUM(Table7[[#This Row],[Column2]:[Column13]])</f>
        <v>0</v>
      </c>
    </row>
    <row r="55" spans="1:14" s="6" customFormat="1" ht="14.1" customHeight="1" x14ac:dyDescent="0.2">
      <c r="A55" s="30" t="s">
        <v>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8"/>
      <c r="M55" s="5"/>
      <c r="N55" s="14">
        <f>SUM(Table7[[#This Row],[Column2]:[Column13]])</f>
        <v>0</v>
      </c>
    </row>
    <row r="56" spans="1:14" s="6" customFormat="1" ht="14.1" customHeight="1" x14ac:dyDescent="0.2">
      <c r="A56" s="30" t="s">
        <v>21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4">
        <f>SUM(Table7[[#This Row],[Column2]:[Column13]])</f>
        <v>0</v>
      </c>
    </row>
    <row r="57" spans="1:14" s="6" customFormat="1" ht="14.1" customHeight="1" thickBot="1" x14ac:dyDescent="0.25">
      <c r="A57" s="27" t="s">
        <v>35</v>
      </c>
      <c r="B57" s="7">
        <f>SUBTOTAL(109,Table7[Column2])</f>
        <v>0</v>
      </c>
      <c r="C57" s="7">
        <f>SUBTOTAL(109,Table7[Column3])</f>
        <v>0</v>
      </c>
      <c r="D57" s="7">
        <f>SUBTOTAL(109,Table7[Column4])</f>
        <v>0</v>
      </c>
      <c r="E57" s="7">
        <f>SUBTOTAL(109,Table7[Column5])</f>
        <v>0</v>
      </c>
      <c r="F57" s="7">
        <f>SUBTOTAL(109,Table7[Column6])</f>
        <v>0</v>
      </c>
      <c r="G57" s="7">
        <f>SUBTOTAL(109,Table7[Column7])</f>
        <v>0</v>
      </c>
      <c r="H57" s="7">
        <f>SUBTOTAL(109,Table7[Column8])</f>
        <v>0</v>
      </c>
      <c r="I57" s="7">
        <f>SUBTOTAL(109,Table7[Column9])</f>
        <v>0</v>
      </c>
      <c r="J57" s="7">
        <f>SUBTOTAL(109,Table7[Column10])</f>
        <v>0</v>
      </c>
      <c r="K57" s="7">
        <f>SUBTOTAL(109,Table7[Column11])</f>
        <v>0</v>
      </c>
      <c r="L57" s="7"/>
      <c r="M57" s="7"/>
      <c r="N57" s="9">
        <f>SUBTOTAL(109,Table7[Column14])</f>
        <v>0</v>
      </c>
    </row>
    <row r="58" spans="1:14" s="6" customFormat="1" ht="14.1" customHeight="1" thickBot="1" x14ac:dyDescent="0.25">
      <c r="A58" s="32" t="s">
        <v>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s="12" customFormat="1" ht="14.1" customHeight="1" x14ac:dyDescent="0.2">
      <c r="A59" s="30" t="s">
        <v>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4">
        <f>SUM(Table8[[#This Row],[Column2]:[Column13]])</f>
        <v>0</v>
      </c>
    </row>
    <row r="60" spans="1:14" s="6" customFormat="1" ht="14.1" customHeight="1" x14ac:dyDescent="0.2">
      <c r="A60" s="30" t="s">
        <v>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4">
        <f>SUM(Table8[[#This Row],[Column2]:[Column13]])</f>
        <v>0</v>
      </c>
    </row>
    <row r="61" spans="1:14" s="6" customFormat="1" ht="14.1" customHeight="1" x14ac:dyDescent="0.2">
      <c r="A61" s="30" t="s">
        <v>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4">
        <f>SUM(Table8[[#This Row],[Column2]:[Column13]])</f>
        <v>0</v>
      </c>
    </row>
    <row r="62" spans="1:14" s="6" customFormat="1" ht="14.1" customHeight="1" x14ac:dyDescent="0.2">
      <c r="A62" s="30" t="s">
        <v>31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4">
        <f>SUM(Table8[[#This Row],[Column2]:[Column13]])</f>
        <v>0</v>
      </c>
    </row>
    <row r="63" spans="1:14" s="6" customFormat="1" ht="14.1" customHeight="1" thickBot="1" x14ac:dyDescent="0.25">
      <c r="A63" s="27" t="s">
        <v>35</v>
      </c>
      <c r="B63" s="7">
        <f>SUBTOTAL(109,Table8[Column2])</f>
        <v>0</v>
      </c>
      <c r="C63" s="7">
        <f>SUBTOTAL(109,Table8[Column3])</f>
        <v>0</v>
      </c>
      <c r="D63" s="7">
        <f>SUBTOTAL(109,Table8[Column4])</f>
        <v>0</v>
      </c>
      <c r="E63" s="7">
        <f>SUBTOTAL(109,Table8[Column5])</f>
        <v>0</v>
      </c>
      <c r="F63" s="7">
        <f>SUBTOTAL(109,Table8[Column6])</f>
        <v>0</v>
      </c>
      <c r="G63" s="7">
        <f>SUBTOTAL(109,Table8[Column7])</f>
        <v>0</v>
      </c>
      <c r="H63" s="7">
        <f>SUBTOTAL(109,Table8[Column8])</f>
        <v>0</v>
      </c>
      <c r="I63" s="7">
        <f>SUBTOTAL(109,Table8[Column9])</f>
        <v>0</v>
      </c>
      <c r="J63" s="7">
        <f>SUBTOTAL(109,Table8[Column10])</f>
        <v>0</v>
      </c>
      <c r="K63" s="7">
        <f>SUBTOTAL(109,Table8[Column11])</f>
        <v>0</v>
      </c>
      <c r="L63" s="7"/>
      <c r="M63" s="7"/>
      <c r="N63" s="9">
        <f>SUBTOTAL(109,Table8[Column14])</f>
        <v>0</v>
      </c>
    </row>
    <row r="64" spans="1:14" s="6" customFormat="1" ht="14.1" customHeight="1" thickBot="1" x14ac:dyDescent="0.25">
      <c r="A64" s="32" t="s">
        <v>58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s="12" customFormat="1" ht="14.1" customHeight="1" x14ac:dyDescent="0.2">
      <c r="A65" s="30" t="s">
        <v>70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4">
        <f>SUM(Table9[[#This Row],[Column2]:[Column13]])</f>
        <v>0</v>
      </c>
    </row>
    <row r="66" spans="1:14" s="12" customFormat="1" ht="14.1" customHeight="1" x14ac:dyDescent="0.2">
      <c r="A66" s="30" t="s">
        <v>57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4">
        <f>SUM(Table9[[#This Row],[Column2]:[Column13]])</f>
        <v>0</v>
      </c>
    </row>
    <row r="67" spans="1:14" s="12" customFormat="1" ht="14.1" customHeight="1" x14ac:dyDescent="0.2">
      <c r="A67" s="30" t="s">
        <v>61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4">
        <f>SUM(Table9[[#This Row],[Column2]:[Column13]])</f>
        <v>0</v>
      </c>
    </row>
    <row r="68" spans="1:14" s="6" customFormat="1" ht="14.1" customHeight="1" x14ac:dyDescent="0.2">
      <c r="A68" s="30" t="s">
        <v>59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4">
        <f>SUM(Table9[[#This Row],[Column2]:[Column13]])</f>
        <v>0</v>
      </c>
    </row>
    <row r="69" spans="1:14" s="6" customFormat="1" ht="14.1" customHeight="1" x14ac:dyDescent="0.2">
      <c r="A69" s="30" t="s">
        <v>60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4">
        <f>SUM(Table9[[#This Row],[Column2]:[Column13]])</f>
        <v>0</v>
      </c>
    </row>
    <row r="70" spans="1:14" s="6" customFormat="1" ht="14.1" customHeight="1" thickBot="1" x14ac:dyDescent="0.25">
      <c r="A70" s="27" t="s">
        <v>35</v>
      </c>
      <c r="B70" s="7">
        <f>SUBTOTAL(109,Table9[Column2])</f>
        <v>0</v>
      </c>
      <c r="C70" s="7">
        <f>SUBTOTAL(109,Table9[Column3])</f>
        <v>0</v>
      </c>
      <c r="D70" s="7">
        <f>SUBTOTAL(109,Table9[Column4])</f>
        <v>0</v>
      </c>
      <c r="E70" s="7">
        <f>SUBTOTAL(109,Table9[Column5])</f>
        <v>0</v>
      </c>
      <c r="F70" s="7">
        <f>SUBTOTAL(109,Table9[Column6])</f>
        <v>0</v>
      </c>
      <c r="G70" s="7">
        <f>SUBTOTAL(109,Table9[Column7])</f>
        <v>0</v>
      </c>
      <c r="H70" s="7">
        <f>SUBTOTAL(109,Table9[Column8])</f>
        <v>0</v>
      </c>
      <c r="I70" s="7">
        <f>SUBTOTAL(109,Table9[Column9])</f>
        <v>0</v>
      </c>
      <c r="J70" s="7">
        <f>SUBTOTAL(109,Table9[Column10])</f>
        <v>0</v>
      </c>
      <c r="K70" s="7">
        <f>SUBTOTAL(109,Table9[Column11])</f>
        <v>0</v>
      </c>
      <c r="L70" s="7"/>
      <c r="M70" s="7"/>
      <c r="N70" s="9">
        <f>SUBTOTAL(109,Table9[Column14])</f>
        <v>0</v>
      </c>
    </row>
    <row r="71" spans="1:14" s="6" customFormat="1" ht="14.1" customHeight="1" thickBot="1" x14ac:dyDescent="0.25">
      <c r="A71" s="32" t="s">
        <v>3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s="6" customFormat="1" ht="14.1" customHeight="1" x14ac:dyDescent="0.2">
      <c r="A72" s="30" t="s">
        <v>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4">
        <f>SUM(Table10[[#This Row],[Column2]:[Column13]])</f>
        <v>0</v>
      </c>
    </row>
    <row r="73" spans="1:14" s="6" customFormat="1" ht="14.1" customHeight="1" x14ac:dyDescent="0.2">
      <c r="A73" s="30" t="s">
        <v>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4">
        <f>SUM(Table10[[#This Row],[Column2]:[Column13]])</f>
        <v>0</v>
      </c>
    </row>
    <row r="74" spans="1:14" s="12" customFormat="1" ht="14.1" customHeight="1" x14ac:dyDescent="0.2">
      <c r="A74" s="30" t="s">
        <v>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14">
        <f>SUM(Table10[[#This Row],[Column2]:[Column13]])</f>
        <v>0</v>
      </c>
    </row>
    <row r="75" spans="1:14" s="6" customFormat="1" ht="14.1" customHeight="1" thickBot="1" x14ac:dyDescent="0.25">
      <c r="A75" s="27" t="s">
        <v>35</v>
      </c>
      <c r="B75" s="7">
        <f>SUBTOTAL(109,Table10[Column2])</f>
        <v>0</v>
      </c>
      <c r="C75" s="7">
        <f>SUBTOTAL(109,Table10[Column3])</f>
        <v>0</v>
      </c>
      <c r="D75" s="7">
        <f>SUBTOTAL(109,Table10[Column4])</f>
        <v>0</v>
      </c>
      <c r="E75" s="7">
        <f>SUBTOTAL(109,Table10[Column5])</f>
        <v>0</v>
      </c>
      <c r="F75" s="7">
        <f>SUBTOTAL(109,Table10[Column6])</f>
        <v>0</v>
      </c>
      <c r="G75" s="7">
        <f>SUBTOTAL(109,Table10[Column7])</f>
        <v>0</v>
      </c>
      <c r="H75" s="7">
        <f>SUBTOTAL(109,Table10[Column8])</f>
        <v>0</v>
      </c>
      <c r="I75" s="7">
        <f>SUBTOTAL(109,Table10[Column9])</f>
        <v>0</v>
      </c>
      <c r="J75" s="7">
        <f>SUBTOTAL(109,Table10[Column10])</f>
        <v>0</v>
      </c>
      <c r="K75" s="7">
        <f>SUBTOTAL(109,Table10[Column11])</f>
        <v>0</v>
      </c>
      <c r="L75" s="7"/>
      <c r="M75" s="7"/>
      <c r="N75" s="7">
        <f>SUBTOTAL(109,Table10[Column14])</f>
        <v>0</v>
      </c>
    </row>
    <row r="76" spans="1:14" s="6" customFormat="1" ht="14.1" customHeight="1" thickBot="1" x14ac:dyDescent="0.25">
      <c r="A76" s="32" t="s">
        <v>32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s="6" customFormat="1" ht="14.1" customHeight="1" x14ac:dyDescent="0.2">
      <c r="A77" s="30" t="s">
        <v>48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14">
        <f>SUM(Table11[[#This Row],[Column2]:[Column13]])</f>
        <v>0</v>
      </c>
    </row>
    <row r="78" spans="1:14" s="6" customFormat="1" ht="14.1" customHeight="1" x14ac:dyDescent="0.2">
      <c r="A78" s="30" t="s">
        <v>49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4">
        <f>SUM(Table11[[#This Row],[Column2]:[Column13]])</f>
        <v>0</v>
      </c>
    </row>
    <row r="79" spans="1:14" s="12" customFormat="1" ht="14.1" customHeight="1" x14ac:dyDescent="0.2">
      <c r="A79" s="30" t="s">
        <v>47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4">
        <f>SUM(Table11[[#This Row],[Column2]:[Column13]])</f>
        <v>0</v>
      </c>
    </row>
    <row r="80" spans="1:14" s="6" customFormat="1" ht="14.1" customHeight="1" x14ac:dyDescent="0.2">
      <c r="A80" s="30" t="s">
        <v>33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4">
        <f>SUM(Table11[[#This Row],[Column2]:[Column13]])</f>
        <v>0</v>
      </c>
    </row>
    <row r="81" spans="1:15" s="6" customFormat="1" ht="14.1" customHeight="1" thickBot="1" x14ac:dyDescent="0.25">
      <c r="A81" s="27" t="s">
        <v>35</v>
      </c>
      <c r="B81" s="7">
        <f>SUBTOTAL(109,Table11[Column2])</f>
        <v>0</v>
      </c>
      <c r="C81" s="7">
        <f>SUBTOTAL(109,Table11[Column3])</f>
        <v>0</v>
      </c>
      <c r="D81" s="7">
        <f>SUBTOTAL(109,Table11[Column4])</f>
        <v>0</v>
      </c>
      <c r="E81" s="7">
        <f>SUBTOTAL(109,Table11[Column5])</f>
        <v>0</v>
      </c>
      <c r="F81" s="7">
        <f>SUBTOTAL(109,Table11[Column6])</f>
        <v>0</v>
      </c>
      <c r="G81" s="7">
        <f>SUBTOTAL(109,Table11[Column7])</f>
        <v>0</v>
      </c>
      <c r="H81" s="7">
        <f>SUBTOTAL(109,Table11[Column8])</f>
        <v>0</v>
      </c>
      <c r="I81" s="7">
        <f>SUBTOTAL(109,Table11[Column9])</f>
        <v>0</v>
      </c>
      <c r="J81" s="7">
        <f>SUBTOTAL(109,Table11[Column10])</f>
        <v>0</v>
      </c>
      <c r="K81" s="7">
        <f>SUBTOTAL(109,Table11[Column11])</f>
        <v>0</v>
      </c>
      <c r="L81" s="7"/>
      <c r="M81" s="7"/>
      <c r="N81" s="7">
        <f>SUBTOTAL(109,Table11[Column14])</f>
        <v>0</v>
      </c>
    </row>
    <row r="82" spans="1:15" s="6" customFormat="1" ht="14.1" customHeight="1" thickBot="1" x14ac:dyDescent="0.25">
      <c r="A82" s="32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5" s="6" customFormat="1" ht="14.1" customHeight="1" x14ac:dyDescent="0.2">
      <c r="A83" s="30" t="s">
        <v>52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4">
        <f>SUM(Table12[[Column2]:[Column13]])</f>
        <v>0</v>
      </c>
    </row>
    <row r="84" spans="1:15" s="6" customFormat="1" ht="14.1" customHeight="1" x14ac:dyDescent="0.2">
      <c r="A84" s="30" t="s">
        <v>56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4">
        <f>SUM(Table12[[Column2]:[Column13]])</f>
        <v>0</v>
      </c>
    </row>
    <row r="85" spans="1:15" s="6" customFormat="1" ht="14.1" customHeight="1" x14ac:dyDescent="0.2">
      <c r="A85" s="41" t="s">
        <v>35</v>
      </c>
      <c r="B85" s="42">
        <f>SUBTOTAL(109,Table12[Column2])</f>
        <v>0</v>
      </c>
      <c r="C85" s="42">
        <f>SUBTOTAL(109,Table12[Column3])</f>
        <v>0</v>
      </c>
      <c r="D85" s="42">
        <f>SUBTOTAL(109,Table12[Column4])</f>
        <v>0</v>
      </c>
      <c r="E85" s="42">
        <f>SUBTOTAL(109,Table12[Column5])</f>
        <v>0</v>
      </c>
      <c r="F85" s="42">
        <f>SUBTOTAL(109,Table12[Column6])</f>
        <v>0</v>
      </c>
      <c r="G85" s="42">
        <f>SUBTOTAL(109,Table12[Column7])</f>
        <v>0</v>
      </c>
      <c r="H85" s="42">
        <f>SUBTOTAL(109,Table12[Column8])</f>
        <v>0</v>
      </c>
      <c r="I85" s="42">
        <f>SUBTOTAL(109,Table12[Column9])</f>
        <v>0</v>
      </c>
      <c r="J85" s="42">
        <f>SUBTOTAL(109,Table12[Column10])</f>
        <v>0</v>
      </c>
      <c r="K85" s="42">
        <f>SUBTOTAL(109,Table12[Column11])</f>
        <v>0</v>
      </c>
      <c r="L85" s="42"/>
      <c r="M85" s="42"/>
      <c r="N85" s="9">
        <f>SUBTOTAL(109,Table12[Column14])</f>
        <v>0</v>
      </c>
    </row>
    <row r="86" spans="1:15" s="12" customFormat="1" ht="14.1" customHeight="1" x14ac:dyDescent="0.2">
      <c r="A86" s="1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5" s="6" customFormat="1" ht="14.1" customHeight="1" x14ac:dyDescent="0.2">
      <c r="A87" s="1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5" s="3" customFormat="1" ht="14.1" customHeight="1" x14ac:dyDescent="0.2">
      <c r="A88" s="1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5" ht="14.1" customHeight="1" x14ac:dyDescent="0.2">
      <c r="O89" s="10"/>
    </row>
  </sheetData>
  <mergeCells count="2">
    <mergeCell ref="O4:P4"/>
    <mergeCell ref="A1:N1"/>
  </mergeCells>
  <phoneticPr fontId="0" type="noConversion"/>
  <conditionalFormatting sqref="B5:N5">
    <cfRule type="iconSet" priority="1">
      <iconSet iconSet="3Arrows">
        <cfvo type="percentile" val="0"/>
        <cfvo type="num" val="0"/>
        <cfvo type="num" val="1"/>
      </iconSet>
    </cfRule>
  </conditionalFormatting>
  <printOptions horizontalCentered="1"/>
  <pageMargins left="0.5" right="0.5" top="0.75" bottom="0.75" header="0.5" footer="0.5"/>
  <pageSetup scale="95" fitToHeight="0" orientation="landscape" horizontalDpi="200" verticalDpi="200" r:id="rId1"/>
  <headerFooter alignWithMargins="0">
    <oddFooter>Page &amp;P</oddFooter>
  </headerFooter>
  <ignoredErrors>
    <ignoredError sqref="N17 N15" unlockedFormula="1"/>
    <ignoredError sqref="N34 N42 N52 N59 N65 N72 N77 N27" calculatedColumn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49F6E8E-C6A0-4A0E-BBE2-922A6B0F34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Personal budget</vt:lpstr>
      <vt:lpstr>Sheet1</vt:lpstr>
      <vt:lpstr>'Personal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/>
  <cp:lastModifiedBy/>
  <dcterms:created xsi:type="dcterms:W3CDTF">2013-11-11T00:35:44Z</dcterms:created>
  <dcterms:modified xsi:type="dcterms:W3CDTF">2013-11-11T01:28:37Z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TC101885149990</vt:lpwstr>
  </property>
</Properties>
</file>